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showObjects="none" defaultThemeVersion="166925"/>
  <mc:AlternateContent xmlns:mc="http://schemas.openxmlformats.org/markup-compatibility/2006">
    <mc:Choice Requires="x15">
      <x15ac:absPath xmlns:x15ac="http://schemas.microsoft.com/office/spreadsheetml/2010/11/ac" url="C:\Users\RusoArsenashvili\AppData\Local\Microsoft\Windows\INetCache\Content.Outlook\TVA1ERR1\"/>
    </mc:Choice>
  </mc:AlternateContent>
  <xr:revisionPtr revIDLastSave="0" documentId="13_ncr:1_{F26B2890-442B-4BE4-A8EF-1A8D11485BB1}" xr6:coauthVersionLast="47" xr6:coauthVersionMax="47" xr10:uidLastSave="{00000000-0000-0000-0000-000000000000}"/>
  <bookViews>
    <workbookView xWindow="-120" yWindow="-120" windowWidth="29040" windowHeight="15840" tabRatio="814" xr2:uid="{F2ADA5C9-F268-4EB6-8141-57515BD61B2B}"/>
  </bookViews>
  <sheets>
    <sheet name="Cover page " sheetId="59" r:id="rId1"/>
    <sheet name="NAV Statement 9M22" sheetId="113" r:id="rId2"/>
    <sheet name="NAV Statement 3Q22" sheetId="114" r:id="rId3"/>
    <sheet name="Portfolio Overview" sheetId="115" r:id="rId4"/>
    <sheet name="Value Creation 9M22" sheetId="116" r:id="rId5"/>
    <sheet name="Value Creation 3Q22" sheetId="117" r:id="rId6"/>
    <sheet name="Management P&amp;L" sheetId="118" r:id="rId7"/>
    <sheet name="Net Capital Commitments" sheetId="119" r:id="rId8"/>
    <sheet name="Retail (Pharmacy)" sheetId="120" r:id="rId9"/>
    <sheet name="Hospitals" sheetId="127" r:id="rId10"/>
    <sheet name="P&amp;C Insurance" sheetId="128" r:id="rId11"/>
    <sheet name="Medical Insurance" sheetId="129" r:id="rId12"/>
    <sheet name="Renewable Energy (GEL)" sheetId="121" r:id="rId13"/>
    <sheet name="Renewable Energy (US$)" sheetId="126" r:id="rId14"/>
    <sheet name="Education" sheetId="130" r:id="rId15"/>
    <sheet name="Clinics &amp; Diagnostics" sheetId="131" r:id="rId16"/>
    <sheet name="Auto Service" sheetId="125" r:id="rId17"/>
    <sheet name="Wine" sheetId="122" r:id="rId18"/>
    <sheet name="Beer" sheetId="123" r:id="rId19"/>
    <sheet name="Distribution" sheetId="124" r:id="rId20"/>
    <sheet name="Housing development" sheetId="132" r:id="rId21"/>
    <sheet name="Hospitality" sheetId="133" r:id="rId22"/>
  </sheets>
  <definedNames>
    <definedName name="_ftn1" localSheetId="7">'Net Capital Commitments'!$A$30</definedName>
    <definedName name="_ftn3" localSheetId="5">'Value Creation 3Q22'!#REF!</definedName>
    <definedName name="_ftn3" localSheetId="4">'Value Creation 9M22'!#REF!</definedName>
    <definedName name="_ftnref1" localSheetId="6">'Management P&amp;L'!#REF!</definedName>
    <definedName name="_ftnref1" localSheetId="2">'NAV Statement 3Q22'!$G$41</definedName>
    <definedName name="_ftnref1" localSheetId="1">'NAV Statement 9M22'!$G$41</definedName>
    <definedName name="_ftnref1" localSheetId="7">'Net Capital Commitments'!#REF!</definedName>
    <definedName name="_ftnref1" localSheetId="3">'Portfolio Overview'!$J$11</definedName>
    <definedName name="_ftnref1" localSheetId="5">'Value Creation 3Q22'!$H$18</definedName>
    <definedName name="_ftnref1" localSheetId="4">'Value Creation 9M22'!$H$18</definedName>
    <definedName name="_ftnref3" localSheetId="5">'Value Creation 3Q22'!#REF!</definedName>
    <definedName name="_ftnref3" localSheetId="4">'Value Creation 9M22'!#REF!</definedName>
    <definedName name="_Hlk32624635" localSheetId="6">'Management P&amp;L'!#REF!</definedName>
    <definedName name="_Hlk32624635" localSheetId="7">'Net Capital Commitments'!#REF!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133" l="1"/>
  <c r="D18" i="133"/>
  <c r="G16" i="133"/>
  <c r="D16" i="133"/>
  <c r="F15" i="133"/>
  <c r="F20" i="133" s="1"/>
  <c r="F21" i="133" s="1"/>
  <c r="E15" i="133"/>
  <c r="E20" i="133" s="1"/>
  <c r="E21" i="133" s="1"/>
  <c r="C15" i="133"/>
  <c r="C20" i="133" s="1"/>
  <c r="C21" i="133" s="1"/>
  <c r="B15" i="133"/>
  <c r="B20" i="133" s="1"/>
  <c r="B21" i="133" s="1"/>
  <c r="G14" i="133"/>
  <c r="D14" i="133"/>
  <c r="G12" i="133"/>
  <c r="F11" i="133"/>
  <c r="E11" i="133"/>
  <c r="G11" i="133" s="1"/>
  <c r="C11" i="133"/>
  <c r="B11" i="133"/>
  <c r="G8" i="133"/>
  <c r="D8" i="133"/>
  <c r="G7" i="133"/>
  <c r="D7" i="133"/>
  <c r="J154" i="131"/>
  <c r="J56" i="129"/>
  <c r="E57" i="128"/>
  <c r="E56" i="128"/>
  <c r="E55" i="128"/>
  <c r="E54" i="128"/>
  <c r="B52" i="122" l="1"/>
  <c r="B64" i="122"/>
  <c r="B63" i="122" s="1"/>
  <c r="B61" i="122"/>
  <c r="F14" i="125" l="1"/>
  <c r="E14" i="125"/>
  <c r="C14" i="125"/>
  <c r="F9" i="125"/>
  <c r="F10" i="125" s="1"/>
  <c r="E9" i="125"/>
  <c r="E10" i="125" s="1"/>
  <c r="C9" i="125"/>
  <c r="C10" i="125" s="1"/>
  <c r="B14" i="125"/>
  <c r="B10" i="125"/>
  <c r="B9" i="125"/>
  <c r="C61" i="126"/>
  <c r="C15" i="125" l="1"/>
  <c r="C22" i="125" s="1"/>
  <c r="B15" i="125"/>
  <c r="E15" i="125"/>
  <c r="F15" i="125"/>
  <c r="C16" i="125"/>
  <c r="B16" i="125" l="1"/>
  <c r="B22" i="125"/>
  <c r="F16" i="125"/>
  <c r="F22" i="125"/>
  <c r="E16" i="125"/>
  <c r="E22" i="125"/>
</calcChain>
</file>

<file path=xl/sharedStrings.xml><?xml version="1.0" encoding="utf-8"?>
<sst xmlns="http://schemas.openxmlformats.org/spreadsheetml/2006/main" count="2331" uniqueCount="550">
  <si>
    <t>GEL thousands, unless otherwise noted</t>
  </si>
  <si>
    <t>Other</t>
  </si>
  <si>
    <t>Georgia Capital PLC</t>
  </si>
  <si>
    <t>Change</t>
  </si>
  <si>
    <t>NMF</t>
  </si>
  <si>
    <t>(UNAUDITED)</t>
  </si>
  <si>
    <t xml:space="preserve">Disclaimer: </t>
  </si>
  <si>
    <t xml:space="preserve">Renewable Energy </t>
  </si>
  <si>
    <t>Private Portfolio Companies</t>
  </si>
  <si>
    <t>Education</t>
  </si>
  <si>
    <t>BoG</t>
  </si>
  <si>
    <t xml:space="preserve">   of which, Cash and liquid funds</t>
  </si>
  <si>
    <t>Value Creation</t>
  </si>
  <si>
    <t>(1)+(2)+(3)</t>
  </si>
  <si>
    <t>Change %</t>
  </si>
  <si>
    <t>Private</t>
  </si>
  <si>
    <t>Interest expense</t>
  </si>
  <si>
    <t>Operating expenses</t>
  </si>
  <si>
    <t xml:space="preserve">Fair value changes of portfolio companies </t>
  </si>
  <si>
    <t>Listed portfolio companies</t>
  </si>
  <si>
    <t xml:space="preserve">    Of which, Bank of Georgia Group PLC</t>
  </si>
  <si>
    <t>Private portfolio companies</t>
  </si>
  <si>
    <t xml:space="preserve">    Of which, Water Utility</t>
  </si>
  <si>
    <t xml:space="preserve">    Of which, P&amp;C Insurance</t>
  </si>
  <si>
    <t xml:space="preserve">    Of which, Renewable energy</t>
  </si>
  <si>
    <t>Total investment return</t>
  </si>
  <si>
    <t>Non-recurring expenses</t>
  </si>
  <si>
    <t>Interest income</t>
  </si>
  <si>
    <t>Water Utility</t>
  </si>
  <si>
    <t>Renewable Energy</t>
  </si>
  <si>
    <t>Total Private Portfolio Value</t>
  </si>
  <si>
    <t>Private Portfolio value change %</t>
  </si>
  <si>
    <t xml:space="preserve">  of which, share-based comp.</t>
  </si>
  <si>
    <t>Portfolio Businesses</t>
  </si>
  <si>
    <t xml:space="preserve">Total Portfolio value change % </t>
  </si>
  <si>
    <t xml:space="preserve">  of which, Loans issued</t>
  </si>
  <si>
    <t xml:space="preserve">  of which, Gross Debt</t>
  </si>
  <si>
    <t xml:space="preserve">NAV change % </t>
  </si>
  <si>
    <r>
      <t xml:space="preserve">Total Portfolio Value </t>
    </r>
    <r>
      <rPr>
        <b/>
        <sz val="10"/>
        <color rgb="FF0070C0"/>
        <rFont val="Segoe UI"/>
        <family val="2"/>
      </rPr>
      <t>(1)</t>
    </r>
  </si>
  <si>
    <r>
      <t xml:space="preserve">Net Debt </t>
    </r>
    <r>
      <rPr>
        <b/>
        <sz val="10"/>
        <color rgb="FF0070C0"/>
        <rFont val="Segoe UI"/>
        <family val="2"/>
      </rPr>
      <t>(2)</t>
    </r>
  </si>
  <si>
    <r>
      <t xml:space="preserve">Net other assets/ (liabilities) </t>
    </r>
    <r>
      <rPr>
        <b/>
        <sz val="10"/>
        <color rgb="FF0070C0"/>
        <rFont val="Segoe UI"/>
        <family val="2"/>
      </rPr>
      <t>(3)</t>
    </r>
  </si>
  <si>
    <r>
      <t xml:space="preserve">Net Asset Value </t>
    </r>
    <r>
      <rPr>
        <b/>
        <sz val="10"/>
        <color rgb="FF0070C0"/>
        <rFont val="Segoe UI"/>
        <family val="2"/>
      </rPr>
      <t>(1)+(2)+(3)</t>
    </r>
  </si>
  <si>
    <t>GEL ‘000, unless otherwise noted </t>
  </si>
  <si>
    <t xml:space="preserve">Dividend income </t>
  </si>
  <si>
    <t>Gross operating (loss)/income</t>
  </si>
  <si>
    <t>GCAP net operating (loss)/income</t>
  </si>
  <si>
    <t xml:space="preserve">    Of which, Education</t>
  </si>
  <si>
    <t>GEL ‘000</t>
  </si>
  <si>
    <t>Total portfolio</t>
  </si>
  <si>
    <t>Operating Performance*</t>
  </si>
  <si>
    <t>* Change in the fair value attributable to the change in actual or expected earnings of the business, as well as the change in net debt.</t>
  </si>
  <si>
    <t>Amounts in GEL ‘000</t>
  </si>
  <si>
    <r>
      <t xml:space="preserve">Private portfolio </t>
    </r>
    <r>
      <rPr>
        <b/>
        <i/>
        <sz val="10"/>
        <color rgb="FFC45911"/>
        <rFont val="Segoe UI"/>
        <family val="2"/>
      </rPr>
      <t>(2)=(a)+(b)+(c)</t>
    </r>
  </si>
  <si>
    <r>
      <t xml:space="preserve">Total portfolio value </t>
    </r>
    <r>
      <rPr>
        <b/>
        <i/>
        <sz val="10"/>
        <color rgb="FFC45911"/>
        <rFont val="Segoe UI"/>
        <family val="2"/>
      </rPr>
      <t>(3)=(1)+(2)</t>
    </r>
  </si>
  <si>
    <t>Georgia Capital Financial Information</t>
  </si>
  <si>
    <t>Portfolio Company Financial Information</t>
  </si>
  <si>
    <t>Management Accounts, Management Income Statement - Georgia Capital</t>
  </si>
  <si>
    <t>Management Accounts, Portfolio Overview - Georgia Capital</t>
  </si>
  <si>
    <t>2a.</t>
  </si>
  <si>
    <t>2b.</t>
  </si>
  <si>
    <t>Buyback</t>
  </si>
  <si>
    <t>2c. Dividend</t>
  </si>
  <si>
    <t>3.Operating expenses</t>
  </si>
  <si>
    <t>4. Liquidity/ FX/Other</t>
  </si>
  <si>
    <t>Bank of Georgia (BoG)</t>
  </si>
  <si>
    <t>Retail (Pharmacy)</t>
  </si>
  <si>
    <t xml:space="preserve">Insurance (P&amp;C and Medical) </t>
  </si>
  <si>
    <t xml:space="preserve">    Of which, Medical Insurance</t>
  </si>
  <si>
    <t>Net Asset Value per share, GEL</t>
  </si>
  <si>
    <t>NAV per share, GEL change %</t>
  </si>
  <si>
    <t>1. Value creation*</t>
  </si>
  <si>
    <t>* Value creation of each portfolio investment is calculated as follows: we aggregate a) change in beginning and ending fair values, b) gains from realized sales (if any) and c) dividend income during period. We then adjust the net result to remove capital injections (if any) to arrive at the total value creation / investment return.</t>
  </si>
  <si>
    <t>% share in total portfolio</t>
  </si>
  <si>
    <t>Retail (pharmacy)</t>
  </si>
  <si>
    <t>Insurance (P&amp;C and Medical)</t>
  </si>
  <si>
    <t xml:space="preserve">  Of which, P&amp;C Insurance</t>
  </si>
  <si>
    <t xml:space="preserve">  Of which, Medical Insurance</t>
  </si>
  <si>
    <r>
      <t xml:space="preserve">Large portfolio companies </t>
    </r>
    <r>
      <rPr>
        <b/>
        <i/>
        <sz val="10"/>
        <color rgb="FFC45911"/>
        <rFont val="Segoe UI"/>
        <family val="2"/>
      </rPr>
      <t>(a)</t>
    </r>
  </si>
  <si>
    <r>
      <t xml:space="preserve">Investment stage portfolio companies </t>
    </r>
    <r>
      <rPr>
        <b/>
        <i/>
        <sz val="10"/>
        <color rgb="FFC45911"/>
        <rFont val="Segoe UI"/>
        <family val="2"/>
      </rPr>
      <t>(b)</t>
    </r>
  </si>
  <si>
    <r>
      <t>Other</t>
    </r>
    <r>
      <rPr>
        <b/>
        <i/>
        <sz val="10"/>
        <color rgb="FF000000"/>
        <rFont val="Segoe UI"/>
        <family val="2"/>
      </rPr>
      <t xml:space="preserve"> </t>
    </r>
    <r>
      <rPr>
        <b/>
        <i/>
        <sz val="10"/>
        <color rgb="FFC45911"/>
        <rFont val="Segoe UI"/>
        <family val="2"/>
      </rPr>
      <t>(c)</t>
    </r>
  </si>
  <si>
    <t>Investment Stage Portfolio Companies</t>
  </si>
  <si>
    <t xml:space="preserve"> and FX[3]</t>
  </si>
  <si>
    <t>Multiple Change and FX***</t>
  </si>
  <si>
    <t xml:space="preserve">  Large Portfolio Companies</t>
  </si>
  <si>
    <t xml:space="preserve">    Of which, Retail (pharmacy)</t>
  </si>
  <si>
    <t xml:space="preserve">    Of which, Insurance (P&amp;C and Medical) </t>
  </si>
  <si>
    <t xml:space="preserve">  Investment Stage Portfolio Companies</t>
  </si>
  <si>
    <t xml:space="preserve">  Other businesses</t>
  </si>
  <si>
    <t>Enterprise Value (EV)</t>
  </si>
  <si>
    <t>Equity Value</t>
  </si>
  <si>
    <t>Education*</t>
  </si>
  <si>
    <t xml:space="preserve">-   </t>
  </si>
  <si>
    <t>Shares outstanding**</t>
  </si>
  <si>
    <t>**Number of shares in issue less total unawarded shares in JSC GCAP’s management trust.</t>
  </si>
  <si>
    <t>Net foreign currency gain/(loss)</t>
  </si>
  <si>
    <t>Greenfields / buy-outs / exits**</t>
  </si>
  <si>
    <t>Income before foreign exchange movements and non-recurring expenses</t>
  </si>
  <si>
    <t>Net income</t>
  </si>
  <si>
    <t>Hospitals</t>
  </si>
  <si>
    <t>Dec-21</t>
  </si>
  <si>
    <t>Listed and Observable Portfolio Companies</t>
  </si>
  <si>
    <t>Total Listed and Observable Portfolio Value</t>
  </si>
  <si>
    <t>Large Companies</t>
  </si>
  <si>
    <t>Investment Stage Companies</t>
  </si>
  <si>
    <t>Clinics and Diagnostics</t>
  </si>
  <si>
    <t>Other Companies</t>
  </si>
  <si>
    <t>Listed and Observable</t>
  </si>
  <si>
    <t>Large Portfolio Companies</t>
  </si>
  <si>
    <t xml:space="preserve">   Of which, P&amp;C Insurance</t>
  </si>
  <si>
    <t xml:space="preserve">   Of which, Medical Insurance</t>
  </si>
  <si>
    <t>** Greenfields / buy-outs represent the difference between fair value and acquisition price in the first reporting period in which the business/greenfield project is no longer valued at acquisition price/cost. Exits represent the difference between the latest reported fair value and the value of the disposed asset (or assets in the process of disposal) assessed at a transaction price.</t>
  </si>
  <si>
    <t>*** Change in the fair value attributable to the change in valuation multiples and the effect of exchange rate movement on net debt.</t>
  </si>
  <si>
    <t>-</t>
  </si>
  <si>
    <t xml:space="preserve">    Of which, Hospitals</t>
  </si>
  <si>
    <t xml:space="preserve">    Of which, Clinics and Diagnostics</t>
  </si>
  <si>
    <t>Jun-22</t>
  </si>
  <si>
    <t>Investment and Divestments</t>
  </si>
  <si>
    <t>Listed and Observable Portfolio value change %</t>
  </si>
  <si>
    <t xml:space="preserve">  of which, Accrued dividend income</t>
  </si>
  <si>
    <r>
      <t>Listed portfolio</t>
    </r>
    <r>
      <rPr>
        <b/>
        <i/>
        <sz val="10"/>
        <color rgb="FF000000"/>
        <rFont val="Segoe UI"/>
        <family val="2"/>
      </rPr>
      <t xml:space="preserve"> </t>
    </r>
    <r>
      <rPr>
        <b/>
        <i/>
        <sz val="10"/>
        <color rgb="FFC45911"/>
        <rFont val="Segoe UI"/>
        <family val="2"/>
      </rPr>
      <t>(1)</t>
    </r>
  </si>
  <si>
    <t>*Enterprise value is presented excluding the recently launched schools (Pesvebi and Tkekultura) and non-operational assets, added to the equity value of the education business at cost.</t>
  </si>
  <si>
    <t>Realised / unrealised (loss)/ gain on liquid funds</t>
  </si>
  <si>
    <t>Management Accounts, Net Capital Commitment (NCC) - Georgia Capital</t>
  </si>
  <si>
    <t>Components of NCC</t>
  </si>
  <si>
    <r>
      <t xml:space="preserve">GEL ‘000, unless otherwise noted </t>
    </r>
    <r>
      <rPr>
        <i/>
        <sz val="10"/>
        <color rgb="FFFFFFFF"/>
        <rFont val="Segoe UI"/>
        <family val="2"/>
      </rPr>
      <t>(unaudited)</t>
    </r>
  </si>
  <si>
    <t>Cash at banks</t>
  </si>
  <si>
    <t>Liquid funds</t>
  </si>
  <si>
    <t>Of which, Internationally listed debt securities</t>
  </si>
  <si>
    <t>Of which, Locally listed debt securities</t>
  </si>
  <si>
    <t>Total cash and liquid funds</t>
  </si>
  <si>
    <t>Accrued dividend income</t>
  </si>
  <si>
    <t>Gross debt</t>
  </si>
  <si>
    <r>
      <t xml:space="preserve">Net debt </t>
    </r>
    <r>
      <rPr>
        <b/>
        <sz val="10"/>
        <color rgb="FF5B9BD5"/>
        <rFont val="Segoe UI"/>
        <family val="2"/>
      </rPr>
      <t>(1)</t>
    </r>
  </si>
  <si>
    <r>
      <t xml:space="preserve">Guarantees issued </t>
    </r>
    <r>
      <rPr>
        <b/>
        <sz val="10"/>
        <color rgb="FF5B9BD5"/>
        <rFont val="Segoe UI"/>
        <family val="2"/>
      </rPr>
      <t>(2)</t>
    </r>
  </si>
  <si>
    <r>
      <t xml:space="preserve">Net debt and guarantees issued </t>
    </r>
    <r>
      <rPr>
        <b/>
        <sz val="10"/>
        <color rgb="FF5B9BD5"/>
        <rFont val="Segoe UI"/>
        <family val="2"/>
      </rPr>
      <t>(3)=(1)+(2)</t>
    </r>
  </si>
  <si>
    <r>
      <t xml:space="preserve">Planned investments </t>
    </r>
    <r>
      <rPr>
        <b/>
        <sz val="10"/>
        <color rgb="FF5B9BD5"/>
        <rFont val="Segoe UI"/>
        <family val="2"/>
      </rPr>
      <t>(5)</t>
    </r>
  </si>
  <si>
    <t>of which, planned investments in Renewable Energy</t>
  </si>
  <si>
    <t>of which, planned investments in Education</t>
  </si>
  <si>
    <r>
      <t xml:space="preserve">Announced Buybacks </t>
    </r>
    <r>
      <rPr>
        <b/>
        <sz val="10"/>
        <color rgb="FF5B9BD5"/>
        <rFont val="Segoe UI"/>
        <family val="2"/>
      </rPr>
      <t>(6)</t>
    </r>
  </si>
  <si>
    <r>
      <t xml:space="preserve">Contingency/liquidity buffer </t>
    </r>
    <r>
      <rPr>
        <b/>
        <sz val="10"/>
        <color rgb="FF5B9BD5"/>
        <rFont val="Segoe UI"/>
        <family val="2"/>
      </rPr>
      <t>(7)</t>
    </r>
  </si>
  <si>
    <r>
      <t xml:space="preserve">Total planned investments, announced buybacks and contingency/liquidity buffer </t>
    </r>
    <r>
      <rPr>
        <b/>
        <sz val="10"/>
        <color rgb="FF5B9BD5"/>
        <rFont val="Segoe UI"/>
        <family val="2"/>
      </rPr>
      <t>(8)=(5)+(6)+(7)</t>
    </r>
  </si>
  <si>
    <r>
      <t xml:space="preserve">Net capital commitment </t>
    </r>
    <r>
      <rPr>
        <b/>
        <sz val="10"/>
        <color rgb="FF5B9BD5"/>
        <rFont val="Segoe UI"/>
        <family val="2"/>
      </rPr>
      <t>(3)+(8)</t>
    </r>
  </si>
  <si>
    <t>NCC ratio</t>
  </si>
  <si>
    <t>Supplementary Financial Information (9M22 and 3Q22 results)</t>
  </si>
  <si>
    <t>This document is not audited and should be read in conjunction with our 9M22 and 3Q22 results announcement and other financial information published by Georgia Capital PLC. Slight differences between the already published data and the data included in the excel file may arise due to the rounding differences.</t>
  </si>
  <si>
    <t>Sep-22</t>
  </si>
  <si>
    <t>Management Accounts, 9M22 Net Asset Value Overview</t>
  </si>
  <si>
    <t>Management Accounts, 3Q22 Net Asset Value Overview</t>
  </si>
  <si>
    <r>
      <t xml:space="preserve">Net other assets/ (liabilities) </t>
    </r>
    <r>
      <rPr>
        <b/>
        <sz val="10"/>
        <color rgb="FF0070C0"/>
        <rFont val="Segoe UI"/>
        <family val="2"/>
      </rPr>
      <t>(3)</t>
    </r>
    <r>
      <rPr>
        <sz val="10"/>
        <color rgb="FF262626"/>
        <rFont val="Segoe UI"/>
        <family val="2"/>
      </rPr>
      <t>***</t>
    </r>
  </si>
  <si>
    <t>*** Liquidity/FX/Other includes US$ 10 million (GEL 28.4 million) financing provided to Renewable Energy, which is intended to be converted into a quasi-equity type instrument in 4Q22.</t>
  </si>
  <si>
    <t>Management Accounts, 9M22 Value Creation Pillars</t>
  </si>
  <si>
    <t>Management Accounts, 3Q22 Value Creation Pillars</t>
  </si>
  <si>
    <t>3Q22</t>
  </si>
  <si>
    <t>3Q21</t>
  </si>
  <si>
    <t>9M22</t>
  </si>
  <si>
    <t>9M21</t>
  </si>
  <si>
    <t>-2.6 ppts</t>
  </si>
  <si>
    <t>31.9%</t>
  </si>
  <si>
    <t xml:space="preserve">-7.5 ppts </t>
  </si>
  <si>
    <t>Loan issued*</t>
  </si>
  <si>
    <t>Portfolio value**</t>
  </si>
  <si>
    <t>**Portfolio value as at 30-Jun-22 includes US$ 10 million (GEL 28.4 million) financing provided to Renewable energy, which is intended to be converted into a quasi-equity type instrument in 4Q22.</t>
  </si>
  <si>
    <t>*Loans issued balance as at 31-Dec-21 reflects the retrospective conversions of the loans issued to our other businesses into equity.</t>
  </si>
  <si>
    <t>Private investment portfolio – IFRS Accounts, Retail (Pharmacy)</t>
  </si>
  <si>
    <t>INCOME STATEMENT</t>
  </si>
  <si>
    <t>Revenue</t>
  </si>
  <si>
    <t>Costs of services</t>
  </si>
  <si>
    <t>Cost of pharma – wholesale</t>
  </si>
  <si>
    <t>Cost of pharma - retail</t>
  </si>
  <si>
    <t>Gross profit</t>
  </si>
  <si>
    <t>Gross profit margin</t>
  </si>
  <si>
    <t xml:space="preserve">Salaries and other employee benefits </t>
  </si>
  <si>
    <t>General and administrative expenses</t>
  </si>
  <si>
    <t xml:space="preserve">  General and administrative expenses excluding IFRS 16</t>
  </si>
  <si>
    <t>Impairment of receivables</t>
  </si>
  <si>
    <t>Other operating income</t>
  </si>
  <si>
    <t>EBITDA</t>
  </si>
  <si>
    <t>EBITDA excluding IFRS 16</t>
  </si>
  <si>
    <t>EBITDA margin excluding IFRS 16</t>
  </si>
  <si>
    <t>Depreciation and amortization</t>
  </si>
  <si>
    <t xml:space="preserve">  Depreciation and amortization excluding IFRS 16</t>
  </si>
  <si>
    <t>Net interest income (expense)</t>
  </si>
  <si>
    <t xml:space="preserve">  Net interest income (expense) excluding IFRS 16</t>
  </si>
  <si>
    <t>Net gains/(losses) from foreign currencies</t>
  </si>
  <si>
    <t xml:space="preserve">  Net gains/(losses) from foreign currencies excluding IFRS 16</t>
  </si>
  <si>
    <t>Net non-recurring income/(expense)</t>
  </si>
  <si>
    <t>Net profit before income tax expense</t>
  </si>
  <si>
    <t>Income tax benefit/(expense)</t>
  </si>
  <si>
    <t>Net profit for the period</t>
  </si>
  <si>
    <t xml:space="preserve">Attributable to: </t>
  </si>
  <si>
    <t xml:space="preserve">  - shareholders of the Company</t>
  </si>
  <si>
    <t xml:space="preserve">  - non-controlling interests</t>
  </si>
  <si>
    <t>Net profit for the period excluding IFRS 16</t>
  </si>
  <si>
    <t>STATEMENT OF CASH FLOW</t>
  </si>
  <si>
    <t>Cash flows from operating activities</t>
  </si>
  <si>
    <t xml:space="preserve">Revenue received </t>
  </si>
  <si>
    <t>Cost of services paid</t>
  </si>
  <si>
    <t>Gross profit received</t>
  </si>
  <si>
    <t>Salaries paid</t>
  </si>
  <si>
    <t xml:space="preserve">General and administrative expenses paid </t>
  </si>
  <si>
    <t>General and administrative expenses paid, excluding IFRS 16</t>
  </si>
  <si>
    <t>Other operating income/(expense) and tax paid</t>
  </si>
  <si>
    <t>Net cash flows from operating activities before income tax</t>
  </si>
  <si>
    <t xml:space="preserve">Income tax paid </t>
  </si>
  <si>
    <t>Net cash flows from operating activities</t>
  </si>
  <si>
    <t>Net cash flows from operating activities, excluding IFRS 16</t>
  </si>
  <si>
    <t>Cash flows from investing activities</t>
  </si>
  <si>
    <t>Cash outflow on Capex</t>
  </si>
  <si>
    <t>Acquisition of subsidiaries/payments of holdback</t>
  </si>
  <si>
    <t>Interest income received</t>
  </si>
  <si>
    <t>Intersegment loans issued proceeds from other investing activities</t>
  </si>
  <si>
    <t>Net cash flow from investing activities</t>
  </si>
  <si>
    <t>Cash flows from financing activities</t>
  </si>
  <si>
    <t>Payment of dividends</t>
  </si>
  <si>
    <t>Payment of finance lease liabilities</t>
  </si>
  <si>
    <t>Interest expense paid on finance lease</t>
  </si>
  <si>
    <t>Increase/(decrease) in borrowings</t>
  </si>
  <si>
    <t>Interest expense paid</t>
  </si>
  <si>
    <t>Net cash flows from financing activities</t>
  </si>
  <si>
    <t>Net cash flows from financing activities, excluding IFRS 16</t>
  </si>
  <si>
    <t>Effect of exchange rates changes on cash and cash equivalents</t>
  </si>
  <si>
    <t>Net increase/(decrease) in cash and cash equivalents</t>
  </si>
  <si>
    <t>Cash and bank deposits, beginning</t>
  </si>
  <si>
    <t>Cash and bank deposits, ending</t>
  </si>
  <si>
    <t>BALANCE SHEET</t>
  </si>
  <si>
    <t xml:space="preserve"> Cash and bank deposits</t>
  </si>
  <si>
    <t xml:space="preserve"> Securities and loans issued</t>
  </si>
  <si>
    <t xml:space="preserve"> Receivables from sale of pharmaceuticals</t>
  </si>
  <si>
    <t xml:space="preserve"> Property and equipment</t>
  </si>
  <si>
    <t xml:space="preserve"> Right of use assets</t>
  </si>
  <si>
    <t xml:space="preserve"> Goodwill and other intangible assets</t>
  </si>
  <si>
    <t xml:space="preserve"> Inventory</t>
  </si>
  <si>
    <t xml:space="preserve"> Prepayments</t>
  </si>
  <si>
    <t xml:space="preserve"> Other assets</t>
  </si>
  <si>
    <t xml:space="preserve"> Total assets</t>
  </si>
  <si>
    <t xml:space="preserve"> Borrowed Funds </t>
  </si>
  <si>
    <t xml:space="preserve"> Lease liabilities</t>
  </si>
  <si>
    <t xml:space="preserve"> Accounts payable</t>
  </si>
  <si>
    <t xml:space="preserve"> Other liabilities</t>
  </si>
  <si>
    <t xml:space="preserve"> Total liabilities</t>
  </si>
  <si>
    <t xml:space="preserve"> Total shareholders' equity</t>
  </si>
  <si>
    <t>+2.3 ppts</t>
  </si>
  <si>
    <t>+4.2 ppts</t>
  </si>
  <si>
    <t>-1.1 ppts</t>
  </si>
  <si>
    <t>+0.2 ppts</t>
  </si>
  <si>
    <t>Private investment portfolio – IFRS Accounts, Renewable Energy</t>
  </si>
  <si>
    <t>Revenue from electricity sales</t>
  </si>
  <si>
    <t>Total Revenue</t>
  </si>
  <si>
    <t>Salaries and benefits</t>
  </si>
  <si>
    <t>Electricity and transmission costs</t>
  </si>
  <si>
    <t>Other operating expenses</t>
  </si>
  <si>
    <t>Total Operating Expenses</t>
  </si>
  <si>
    <t>EBITDA margin</t>
  </si>
  <si>
    <t>EBIT</t>
  </si>
  <si>
    <t>Net interest expense</t>
  </si>
  <si>
    <t>Foreign exchange (losses) gains</t>
  </si>
  <si>
    <t>Net profit/(loss) before income tax</t>
  </si>
  <si>
    <t>Net profit/(loss)</t>
  </si>
  <si>
    <t>Attributable to:</t>
  </si>
  <si>
    <t>– shareholders of the Group</t>
  </si>
  <si>
    <t>– non-controlling interests</t>
  </si>
  <si>
    <t>Cash receipt from customers</t>
  </si>
  <si>
    <t>Cash paid to suppliers</t>
  </si>
  <si>
    <t>Cash paid to employees</t>
  </si>
  <si>
    <t>Interest received</t>
  </si>
  <si>
    <t>Taxes paid</t>
  </si>
  <si>
    <t>Cash flow from operating activities</t>
  </si>
  <si>
    <t>Purchase of PPE and intangible assets</t>
  </si>
  <si>
    <t>Proceeds from PPE sale</t>
  </si>
  <si>
    <t>VAT return</t>
  </si>
  <si>
    <t>Net investments in securities</t>
  </si>
  <si>
    <t>Total cash flow from investing activities</t>
  </si>
  <si>
    <t>Proceeds from borrowings</t>
  </si>
  <si>
    <t>Repayment of borrowings</t>
  </si>
  <si>
    <t>Interest paid</t>
  </si>
  <si>
    <t>Dividends paid out</t>
  </si>
  <si>
    <t>Capital increase</t>
  </si>
  <si>
    <t>Total cash flow from financing activities</t>
  </si>
  <si>
    <t>Exchange (losses)/gains on cash equivalents</t>
  </si>
  <si>
    <t>Total cash inflow/(outflow)</t>
  </si>
  <si>
    <t>Cash, beginning balance</t>
  </si>
  <si>
    <t>Cash, ending balance</t>
  </si>
  <si>
    <t>Total current assets</t>
  </si>
  <si>
    <t>Property, plant and equipment</t>
  </si>
  <si>
    <t>Other non-current assets</t>
  </si>
  <si>
    <t>Total non-current assets</t>
  </si>
  <si>
    <t>Total assets</t>
  </si>
  <si>
    <t>Total current liabilities</t>
  </si>
  <si>
    <t>Long term borrowings</t>
  </si>
  <si>
    <t>Other non-current liabilities</t>
  </si>
  <si>
    <t>Total non-current liabilities</t>
  </si>
  <si>
    <t>Total liabilities</t>
  </si>
  <si>
    <t>Total equity attributable to shareholders of the Group</t>
  </si>
  <si>
    <t>Non-controlling interest</t>
  </si>
  <si>
    <t>Total equity</t>
  </si>
  <si>
    <t>Total liabilities and equity</t>
  </si>
  <si>
    <t>Private investment portfolio – IFRS Accounts, Wine</t>
  </si>
  <si>
    <t>COGS</t>
  </si>
  <si>
    <t>Salaries and other employee benefits</t>
  </si>
  <si>
    <t>Sales and marketing expenses</t>
  </si>
  <si>
    <t>Distribution expenses</t>
  </si>
  <si>
    <t>Net interest income/expense</t>
  </si>
  <si>
    <t>Net foreign currency gain (loss)</t>
  </si>
  <si>
    <t>Net non-recurring items</t>
  </si>
  <si>
    <t>Net (loss)/profit before income tax</t>
  </si>
  <si>
    <t>Net (loss)/profit</t>
  </si>
  <si>
    <t>Cash received from customers</t>
  </si>
  <si>
    <t>Cash paid for operating expenses</t>
  </si>
  <si>
    <t>Purchase of Property, Plant and Equipment</t>
  </si>
  <si>
    <t>Proceeds from sales of Property,Plant &amp; Equipment</t>
  </si>
  <si>
    <t>Net cash flows from investing activities</t>
  </si>
  <si>
    <t>Repayments of borrowings</t>
  </si>
  <si>
    <t>Cash paid for lease liabilities</t>
  </si>
  <si>
    <t>Cash and cash equivalents, beginning</t>
  </si>
  <si>
    <t>Cash and cash equivalents, ending</t>
  </si>
  <si>
    <t>Cash and cash equivalents</t>
  </si>
  <si>
    <t>Amounts due from financial institutions</t>
  </si>
  <si>
    <t>Accounts Receivable</t>
  </si>
  <si>
    <t>Prepayments &amp; Other Assets</t>
  </si>
  <si>
    <t>Inventory</t>
  </si>
  <si>
    <t>Intangible Assets, Net</t>
  </si>
  <si>
    <t>Goodwill</t>
  </si>
  <si>
    <t>Property and Equipment, Net</t>
  </si>
  <si>
    <t>Total Assets</t>
  </si>
  <si>
    <t>Accounts Payable</t>
  </si>
  <si>
    <t>Borrowings</t>
  </si>
  <si>
    <t>Other Current Liabilities</t>
  </si>
  <si>
    <t>Total Liabilities</t>
  </si>
  <si>
    <t>TOTAL LIABILITIES AND EQUITY</t>
  </si>
  <si>
    <t>Private investment portfolio – IFRS Accounts, Beer</t>
  </si>
  <si>
    <t>Net profit before income tax</t>
  </si>
  <si>
    <t xml:space="preserve">Net profit </t>
  </si>
  <si>
    <t>Net cash flows investing activities</t>
  </si>
  <si>
    <t>Effect of exchange rate changes on cash and cash equivalents</t>
  </si>
  <si>
    <t>Cash and cash equivalents at beginning of period</t>
  </si>
  <si>
    <t>Cash and cash equivalents at end of period</t>
  </si>
  <si>
    <t>Private investment portfolio – IFRS Accounts, Distribution</t>
  </si>
  <si>
    <t>Net profit</t>
  </si>
  <si>
    <t>Private investment portfolio – IFRS Accounts, Auto Services</t>
  </si>
  <si>
    <t>Selling, general administrative expenses</t>
  </si>
  <si>
    <t>Net other operating income / (expenses)</t>
  </si>
  <si>
    <t>Total operating expenses</t>
  </si>
  <si>
    <t>Depreciation expense</t>
  </si>
  <si>
    <t>Amortization expense</t>
  </si>
  <si>
    <t>Foreign exchange gain / (loss)</t>
  </si>
  <si>
    <t>Non-recurring income / (costs)</t>
  </si>
  <si>
    <t>Operating revenue received</t>
  </si>
  <si>
    <t>Salaries and benefits paid</t>
  </si>
  <si>
    <t>Operating expenses paid</t>
  </si>
  <si>
    <t>Purchase of property and equipment</t>
  </si>
  <si>
    <t>Purchase of intangible assets</t>
  </si>
  <si>
    <t>Sale of property and equipment</t>
  </si>
  <si>
    <t>Repayment of lease liabilities</t>
  </si>
  <si>
    <t>Interest paid on lease liabilities</t>
  </si>
  <si>
    <t>Accounts receivable</t>
  </si>
  <si>
    <t>Premises and equipment, net</t>
  </si>
  <si>
    <t>Intangible assets, net</t>
  </si>
  <si>
    <t>Prepayments and other assets</t>
  </si>
  <si>
    <t>Lease liability</t>
  </si>
  <si>
    <t>Accounts payable</t>
  </si>
  <si>
    <t>Other Liabilities</t>
  </si>
  <si>
    <t>Total equity attibutable to shareholders</t>
  </si>
  <si>
    <t>+2.8 ppts</t>
  </si>
  <si>
    <t>Net proceeds from borrowings</t>
  </si>
  <si>
    <t>US$ thousands, unless otherwise noted</t>
  </si>
  <si>
    <t>+3.1ppts</t>
  </si>
  <si>
    <t>+0.7 ppts</t>
  </si>
  <si>
    <t>-0.8 ppts</t>
  </si>
  <si>
    <t>+6.5 ppts</t>
  </si>
  <si>
    <t>+3.7 ppts</t>
  </si>
  <si>
    <t>-0.5 ppts</t>
  </si>
  <si>
    <t>+1.3 ppts</t>
  </si>
  <si>
    <t>-1.7 ppts</t>
  </si>
  <si>
    <t>+0.8 ppts</t>
  </si>
  <si>
    <t>+7.1 ppts</t>
  </si>
  <si>
    <t>+11.5 ppts</t>
  </si>
  <si>
    <t>+6.4 ppts</t>
  </si>
  <si>
    <t>+8.1 ppts</t>
  </si>
  <si>
    <t>Private investment portfolio – IFRS Accounts, Hospitals</t>
  </si>
  <si>
    <t>Revenue, gross</t>
  </si>
  <si>
    <t>Corrections &amp; rebates</t>
  </si>
  <si>
    <t>Revenue, net</t>
  </si>
  <si>
    <t>Cost of salaries and other employee benefits</t>
  </si>
  <si>
    <t>Cost of materials and supplies</t>
  </si>
  <si>
    <t>Cost of medical service providers</t>
  </si>
  <si>
    <t>Cost of utilities and other</t>
  </si>
  <si>
    <t>Net (loss)/profit before income tax expense</t>
  </si>
  <si>
    <t>Net (loss)/profit for the period</t>
  </si>
  <si>
    <t>Net (loss)/profit for the period excluding IFRS 16</t>
  </si>
  <si>
    <t>Proceeds from sale of associate/subsidiary</t>
  </si>
  <si>
    <t>Dividends and intersegment loans issued/received</t>
  </si>
  <si>
    <t>Purchase of treasury shares</t>
  </si>
  <si>
    <t xml:space="preserve"> Receivables from healthcare services</t>
  </si>
  <si>
    <t xml:space="preserve">   Of which, securities and intercompany loans</t>
  </si>
  <si>
    <t xml:space="preserve"> Total shareholders' equity attributable to:</t>
  </si>
  <si>
    <t xml:space="preserve"> Shareholders of the Company</t>
  </si>
  <si>
    <t xml:space="preserve"> Non-controlling interest</t>
  </si>
  <si>
    <t>Private investment portfolio – IFRS Accounts, P&amp;C Insurance</t>
  </si>
  <si>
    <t>Gross premiums written</t>
  </si>
  <si>
    <t>Earned premiums, gross</t>
  </si>
  <si>
    <t>Earned premiums, net</t>
  </si>
  <si>
    <t>Insurance claims expenses, gross</t>
  </si>
  <si>
    <t>Insurance claims expenses, net</t>
  </si>
  <si>
    <t>Acquisition costs, net</t>
  </si>
  <si>
    <t>Net underwriting profit</t>
  </si>
  <si>
    <t>Investment income</t>
  </si>
  <si>
    <t>Net fee and commission income</t>
  </si>
  <si>
    <t>Net investment profit</t>
  </si>
  <si>
    <t>Salaries and employee benefits</t>
  </si>
  <si>
    <t>Selling, general and administrative expenses</t>
  </si>
  <si>
    <t>Depreciation &amp; Amortisation</t>
  </si>
  <si>
    <t>Impairment charges</t>
  </si>
  <si>
    <t>Net other operating income</t>
  </si>
  <si>
    <t>Operating profit</t>
  </si>
  <si>
    <t>Foreign exchange (loss)/gain</t>
  </si>
  <si>
    <t>Pre-tax profit</t>
  </si>
  <si>
    <t>Income tax expense</t>
  </si>
  <si>
    <t>Insurance premium received</t>
  </si>
  <si>
    <t>Reinsurance premium paid</t>
  </si>
  <si>
    <t>Insurance benefits and claims paid</t>
  </si>
  <si>
    <t>Reinsurance claims received</t>
  </si>
  <si>
    <t>Acquisition costs paid</t>
  </si>
  <si>
    <t>Net other operating expenses paid</t>
  </si>
  <si>
    <t>Income tax paid</t>
  </si>
  <si>
    <t>Loan Issued</t>
  </si>
  <si>
    <t>Proceeds from repayment of loan issued</t>
  </si>
  <si>
    <t>Proceeds from / (Placement of) bank deposits</t>
  </si>
  <si>
    <t>Purchase of available-for-sale assets/ Deposits</t>
  </si>
  <si>
    <t>Dividend Paid</t>
  </si>
  <si>
    <t>Issue of preferred shares</t>
  </si>
  <si>
    <t>Amounts due from credit institutions</t>
  </si>
  <si>
    <t>Investment securities</t>
  </si>
  <si>
    <t>Insurance premiums receivable, net</t>
  </si>
  <si>
    <t>Ceded share of technical provisions</t>
  </si>
  <si>
    <t>PPE and intangible assets, net</t>
  </si>
  <si>
    <t>Deferred acquisition costs</t>
  </si>
  <si>
    <t>Pension fund assets</t>
  </si>
  <si>
    <t>Other assets</t>
  </si>
  <si>
    <t>Gross technical provisions</t>
  </si>
  <si>
    <t>Other insurance liabilities</t>
  </si>
  <si>
    <t>Current income tax liabilities</t>
  </si>
  <si>
    <t>Pension benefit obligations</t>
  </si>
  <si>
    <t>Private investment portfolio – IFRS Accounts, Medical Insurance</t>
  </si>
  <si>
    <t>Pre-tax profit/(loss)</t>
  </si>
  <si>
    <t>Cash outflows on capex</t>
  </si>
  <si>
    <t>Other investing activities</t>
  </si>
  <si>
    <t>Net cash flows from used in investing activities</t>
  </si>
  <si>
    <t>Interest Paid</t>
  </si>
  <si>
    <t xml:space="preserve"> Total assets, of which: </t>
  </si>
  <si>
    <t xml:space="preserve"> Insurance premiums receivable</t>
  </si>
  <si>
    <t xml:space="preserve"> Other assets of which:</t>
  </si>
  <si>
    <t xml:space="preserve">   securities and intercompany loans</t>
  </si>
  <si>
    <t xml:space="preserve"> Total liabilities, of which: </t>
  </si>
  <si>
    <t xml:space="preserve"> Insurance contract liabilities</t>
  </si>
  <si>
    <t xml:space="preserve"> Total shareholders' equity </t>
  </si>
  <si>
    <t>Private investment portfolio – IFRS Accounts, Education</t>
  </si>
  <si>
    <t>Revenues</t>
  </si>
  <si>
    <t>+35.4ppts</t>
  </si>
  <si>
    <t>+3.2ppts</t>
  </si>
  <si>
    <t xml:space="preserve">Foreign exchange gain / (loss) </t>
  </si>
  <si>
    <t>Non-operating gain / (loss)</t>
  </si>
  <si>
    <t>Cash receipts from customers</t>
  </si>
  <si>
    <t>Cash receipts from state</t>
  </si>
  <si>
    <t>Effect of exchange (losses)/gains on cash and cash equivalents</t>
  </si>
  <si>
    <t>Cash and cash equivalents at the beginning of period</t>
  </si>
  <si>
    <t>Cash and cash equivalents at the end of period</t>
  </si>
  <si>
    <t>Deferred revenue</t>
  </si>
  <si>
    <t>Private investment portfolio – IFRS Accounts, Clinics &amp; Diagnostics</t>
  </si>
  <si>
    <t>Clinics</t>
  </si>
  <si>
    <t>Diagnostic</t>
  </si>
  <si>
    <t>Eliminations</t>
  </si>
  <si>
    <t>Clinics &amp; Diagnostics</t>
  </si>
  <si>
    <t>-2.5ppts</t>
  </si>
  <si>
    <t>-19.6ppts</t>
  </si>
  <si>
    <t>N/A</t>
  </si>
  <si>
    <t>-6.2ppts</t>
  </si>
  <si>
    <t>General and administrative expenses excluding IFRS 16</t>
  </si>
  <si>
    <t>-11.5ppts</t>
  </si>
  <si>
    <t>-25.9ppts</t>
  </si>
  <si>
    <t>-16.3ppts</t>
  </si>
  <si>
    <t>Depreciation and amortization excluding IFRS 16</t>
  </si>
  <si>
    <t>Net interest income (expense) excluding IFRS 16</t>
  </si>
  <si>
    <t>Net gains/(losses) from foreign currencies excluding IFRS 16</t>
  </si>
  <si>
    <t xml:space="preserve">Net (loss)/profit for the period excluding IFRS 16 </t>
  </si>
  <si>
    <t>-2.6ppts</t>
  </si>
  <si>
    <t>-15.1ppts</t>
  </si>
  <si>
    <t>-5.6ppts</t>
  </si>
  <si>
    <t>-6.1ppts</t>
  </si>
  <si>
    <t>-20.3ppts</t>
  </si>
  <si>
    <t>-10.5ppts</t>
  </si>
  <si>
    <t>Private investment portfolio – IFRS Accounts, Housing Development Business</t>
  </si>
  <si>
    <t>Gross profit from apartments sale</t>
  </si>
  <si>
    <t>Other income</t>
  </si>
  <si>
    <t>Gross Real Estate Profit</t>
  </si>
  <si>
    <t>Net gain (losses) from revaluation of investment property</t>
  </si>
  <si>
    <t>Depreciation &amp; amortization</t>
  </si>
  <si>
    <t xml:space="preserve">Net Interest expense </t>
  </si>
  <si>
    <t>Net profit/(loss) from continuing operations</t>
  </si>
  <si>
    <t>Net profit/(loss) from discontinued operations</t>
  </si>
  <si>
    <t>STATEMENT OF CASH FLOW*</t>
  </si>
  <si>
    <t>Proceeds from sales of apartments</t>
  </si>
  <si>
    <t>Outflows for development</t>
  </si>
  <si>
    <t>Net cash flows from operating activities from continuing operations</t>
  </si>
  <si>
    <t>Net cash flows from operating activities from discontinued operations</t>
  </si>
  <si>
    <t xml:space="preserve">Net cash flows from operating activities </t>
  </si>
  <si>
    <t>Capital expenditure on investment property and PPE</t>
  </si>
  <si>
    <t>Loans issued</t>
  </si>
  <si>
    <t>Net cash flows from investing activities from continuing operations</t>
  </si>
  <si>
    <t>Net cash flows from investing activities from discontinued operations</t>
  </si>
  <si>
    <t>Net Intersegment loans received/(issued)</t>
  </si>
  <si>
    <t>Contributions under share-based payment plan</t>
  </si>
  <si>
    <t>Other financing activities</t>
  </si>
  <si>
    <t>Net cash flows from financing activities from continuing operations</t>
  </si>
  <si>
    <t>Net cash flows from financing activities from discontinued operations</t>
  </si>
  <si>
    <t xml:space="preserve">Exchange (losses)/gains on cash equivalents </t>
  </si>
  <si>
    <t>Cash and cash equivalents, begining</t>
  </si>
  <si>
    <t xml:space="preserve">Cash and cash equivalents, ending </t>
  </si>
  <si>
    <t>Accounts receivable and other loans</t>
  </si>
  <si>
    <t>Contract assets with customers</t>
  </si>
  <si>
    <t xml:space="preserve">Prepayments </t>
  </si>
  <si>
    <t>Inventories</t>
  </si>
  <si>
    <t xml:space="preserve">Property and equipment </t>
  </si>
  <si>
    <t xml:space="preserve"> Amounts due to credit institutions </t>
  </si>
  <si>
    <t xml:space="preserve"> Debt securities issued  </t>
  </si>
  <si>
    <t xml:space="preserve"> Deferred income </t>
  </si>
  <si>
    <t xml:space="preserve"> Other liabilities </t>
  </si>
  <si>
    <t>Private investment portfolio – IFRS Accounts, Hospitality</t>
  </si>
  <si>
    <t>Revenue from operating lease</t>
  </si>
  <si>
    <t>Gross profit from operating leases</t>
  </si>
  <si>
    <t>Revenue from hospitality services</t>
  </si>
  <si>
    <t>Gross profit from hospitality services</t>
  </si>
  <si>
    <t>Non-recuring items</t>
  </si>
  <si>
    <t>Net loss before income tax</t>
  </si>
  <si>
    <t>Net proceeds from rent generating assets</t>
  </si>
  <si>
    <t>Net proceeds from hospitality services</t>
  </si>
  <si>
    <t>Other operating expenses paid</t>
  </si>
  <si>
    <t>Net proceeds from acquisition/sale of investment property</t>
  </si>
  <si>
    <t>Capital expenditure on investment property</t>
  </si>
  <si>
    <t>Placement of bank deposits</t>
  </si>
  <si>
    <t>Net intragroup loans issued / received</t>
  </si>
  <si>
    <t>Prepayments</t>
  </si>
  <si>
    <t>Investment property</t>
  </si>
  <si>
    <t>Land bank</t>
  </si>
  <si>
    <t>Commercial real estate</t>
  </si>
  <si>
    <t>Property and equipment</t>
  </si>
  <si>
    <t>Debt securities issued</t>
  </si>
  <si>
    <t>Other liabilities</t>
  </si>
  <si>
    <t>-9.5 ppts</t>
  </si>
  <si>
    <t>-16.1 ppts</t>
  </si>
  <si>
    <t>-8.0 ppts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</si>
</sst>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0.0%"/>
    <numFmt numFmtId="166" formatCode="0_);\(0\)"/>
    <numFmt numFmtId="167" formatCode="##0.0&quot; ppts&quot;"/>
    <numFmt numFmtId="168" formatCode="[$-409]mmm\-yy;@"/>
    <numFmt numFmtId="169" formatCode="_(* #,##0.000_);_(* \(#,##0.000\);_(* &quot;-&quot;??_);_(@_)"/>
    <numFmt numFmtId="170" formatCode="_(* #,##0.0000_);_(* \(#,##0.0000\);_(* &quot;-&quot;??_);_(@_)"/>
    <numFmt numFmtId="171" formatCode="0.000000000000000000%"/>
  </numFmts>
  <fonts count="44" x14ac:knownFonts="1">
    <font>
      <sz val="11"/>
      <color theme="1"/>
      <name val="Calibri"/>
      <family val="2"/>
      <scheme val="minor"/>
    </font>
    <font>
      <sz val="11"/>
      <color theme="1"/>
      <name val="Calibri"/>
      <family val="2"/>
      <scheme val="minor"/>
    </font>
    <font>
      <b/>
      <sz val="10"/>
      <color rgb="FF0F2F2A"/>
      <name val="Segoe UI"/>
      <family val="2"/>
    </font>
    <font>
      <i/>
      <sz val="10"/>
      <color theme="1"/>
      <name val="Segoe UI"/>
      <family val="2"/>
    </font>
    <font>
      <sz val="10"/>
      <color theme="1"/>
      <name val="Segoe UI"/>
      <family val="2"/>
    </font>
    <font>
      <sz val="10"/>
      <name val="Arial"/>
      <family val="2"/>
    </font>
    <font>
      <b/>
      <sz val="18"/>
      <color rgb="FF113A3F"/>
      <name val="Segoe UI"/>
      <family val="2"/>
    </font>
    <font>
      <b/>
      <sz val="11"/>
      <color rgb="FF113A3F"/>
      <name val="Segoe UI"/>
      <family val="2"/>
    </font>
    <font>
      <i/>
      <sz val="10"/>
      <color theme="1" tint="0.34998626667073579"/>
      <name val="Segoe UI"/>
      <family val="2"/>
    </font>
    <font>
      <b/>
      <sz val="10"/>
      <color rgb="FFC00000"/>
      <name val="Segoe UI"/>
      <family val="2"/>
    </font>
    <font>
      <b/>
      <sz val="10"/>
      <color rgb="FFFFFFFF"/>
      <name val="Segoe UI"/>
      <family val="2"/>
    </font>
    <font>
      <sz val="10"/>
      <color rgb="FF000000"/>
      <name val="Segoe UI"/>
      <family val="2"/>
    </font>
    <font>
      <i/>
      <sz val="10"/>
      <color rgb="FF000000"/>
      <name val="Segoe UI"/>
      <family val="2"/>
    </font>
    <font>
      <b/>
      <sz val="10"/>
      <color rgb="FF000000"/>
      <name val="Segoe UI"/>
      <family val="2"/>
    </font>
    <font>
      <b/>
      <sz val="10"/>
      <color theme="1"/>
      <name val="Segoe UI"/>
      <family val="2"/>
    </font>
    <font>
      <b/>
      <sz val="10"/>
      <color rgb="FF262626"/>
      <name val="Segoe UI"/>
      <family val="2"/>
    </font>
    <font>
      <i/>
      <sz val="10"/>
      <color rgb="FF262626"/>
      <name val="Segoe UI"/>
      <family val="2"/>
    </font>
    <font>
      <sz val="10"/>
      <color rgb="FF262626"/>
      <name val="Segoe UI"/>
      <family val="2"/>
    </font>
    <font>
      <b/>
      <i/>
      <sz val="10"/>
      <color rgb="FFED7D31"/>
      <name val="Segoe UI"/>
      <family val="2"/>
    </font>
    <font>
      <b/>
      <i/>
      <sz val="10"/>
      <color rgb="FFFFFFFF"/>
      <name val="Segoe UI"/>
      <family val="2"/>
    </font>
    <font>
      <i/>
      <sz val="10"/>
      <color rgb="FFFFFFFF"/>
      <name val="Segoe UI"/>
      <family val="2"/>
    </font>
    <font>
      <b/>
      <i/>
      <sz val="10"/>
      <color rgb="FF000000"/>
      <name val="Segoe UI"/>
      <family val="2"/>
    </font>
    <font>
      <b/>
      <sz val="10"/>
      <color rgb="FF0070C0"/>
      <name val="Segoe UI"/>
      <family val="2"/>
    </font>
    <font>
      <b/>
      <i/>
      <sz val="10"/>
      <color rgb="FFC45911"/>
      <name val="Segoe UI"/>
      <family val="2"/>
    </font>
    <font>
      <i/>
      <sz val="9"/>
      <color theme="1"/>
      <name val="Segoe UI"/>
      <family val="2"/>
    </font>
    <font>
      <b/>
      <sz val="10"/>
      <color theme="1" tint="0.249977111117893"/>
      <name val="Segoe UI"/>
      <family val="2"/>
    </font>
    <font>
      <sz val="10"/>
      <color theme="1" tint="0.249977111117893"/>
      <name val="Segoe UI"/>
      <family val="2"/>
    </font>
    <font>
      <i/>
      <sz val="10"/>
      <color theme="1" tint="0.249977111117893"/>
      <name val="Segoe UI"/>
      <family val="2"/>
    </font>
    <font>
      <sz val="10"/>
      <color rgb="FFFFFFFF"/>
      <name val="Segoe UI"/>
      <family val="2"/>
    </font>
    <font>
      <b/>
      <sz val="10"/>
      <color rgb="FF5B9BD5"/>
      <name val="Segoe UI"/>
      <family val="2"/>
    </font>
    <font>
      <b/>
      <sz val="10"/>
      <color rgb="FFED7D31"/>
      <name val="Segoe UI"/>
      <family val="2"/>
    </font>
    <font>
      <sz val="10"/>
      <color theme="1"/>
      <name val="Calibri"/>
      <family val="2"/>
      <scheme val="minor"/>
    </font>
    <font>
      <sz val="9"/>
      <color theme="1"/>
      <name val="Segoe UI"/>
      <family val="2"/>
    </font>
    <font>
      <b/>
      <sz val="9"/>
      <color rgb="FFFFFFFF"/>
      <name val="Segoe UI"/>
      <family val="2"/>
    </font>
    <font>
      <i/>
      <sz val="9"/>
      <color theme="1" tint="0.249977111117893"/>
      <name val="Segoe UI"/>
      <family val="2"/>
    </font>
    <font>
      <b/>
      <sz val="9"/>
      <color theme="1" tint="0.249977111117893"/>
      <name val="Segoe UI"/>
      <family val="2"/>
    </font>
    <font>
      <sz val="9"/>
      <color theme="1" tint="0.249977111117893"/>
      <name val="Segoe UI"/>
      <family val="2"/>
    </font>
    <font>
      <b/>
      <i/>
      <sz val="9"/>
      <color theme="1" tint="0.249977111117893"/>
      <name val="Segoe UI"/>
      <family val="2"/>
    </font>
    <font>
      <i/>
      <sz val="9"/>
      <color rgb="FF000000"/>
      <name val="Segoe UI"/>
      <family val="2"/>
    </font>
    <font>
      <sz val="9"/>
      <color rgb="FF000000"/>
      <name val="Segoe UI"/>
      <family val="2"/>
    </font>
    <font>
      <b/>
      <sz val="9"/>
      <color theme="0"/>
      <name val="Segoe UI"/>
      <family val="2"/>
    </font>
    <font>
      <b/>
      <i/>
      <sz val="9"/>
      <color rgb="FF404040"/>
      <name val="Segoe UI"/>
      <family val="2"/>
    </font>
    <font>
      <b/>
      <sz val="9"/>
      <color rgb="FF000000"/>
      <name val="Segoe UI"/>
      <family val="2"/>
    </font>
    <font>
      <sz val="9"/>
      <color rgb="FFFF0000"/>
      <name val="Segoe UI"/>
      <family val="2"/>
    </font>
  </fonts>
  <fills count="11">
    <fill>
      <patternFill patternType="none"/>
    </fill>
    <fill>
      <patternFill patternType="gray125"/>
    </fill>
    <fill>
      <patternFill patternType="solid">
        <fgColor rgb="FF103C42"/>
        <bgColor indexed="64"/>
      </patternFill>
    </fill>
    <fill>
      <patternFill patternType="solid">
        <fgColor theme="6" tint="0.39997558519241921"/>
        <bgColor indexed="65"/>
      </patternFill>
    </fill>
    <fill>
      <patternFill patternType="solid">
        <fgColor theme="0"/>
        <bgColor indexed="64"/>
      </patternFill>
    </fill>
    <fill>
      <patternFill patternType="solid">
        <fgColor rgb="FF7B2038"/>
        <bgColor indexed="64"/>
      </patternFill>
    </fill>
    <fill>
      <patternFill patternType="solid">
        <fgColor theme="0" tint="-4.9989318521683403E-2"/>
        <bgColor indexed="64"/>
      </patternFill>
    </fill>
    <fill>
      <patternFill patternType="solid">
        <fgColor rgb="FF20665C"/>
        <bgColor indexed="64"/>
      </patternFill>
    </fill>
    <fill>
      <patternFill patternType="solid">
        <fgColor rgb="FFE7E6E6"/>
        <bgColor indexed="64"/>
      </patternFill>
    </fill>
    <fill>
      <patternFill patternType="solid">
        <fgColor rgb="FFF2F2F2"/>
        <bgColor indexed="64"/>
      </patternFill>
    </fill>
    <fill>
      <patternFill patternType="solid">
        <fgColor rgb="FF113A3F"/>
        <bgColor indexed="64"/>
      </patternFill>
    </fill>
  </fills>
  <borders count="44">
    <border>
      <left/>
      <right/>
      <top/>
      <bottom/>
      <diagonal/>
    </border>
    <border>
      <left/>
      <right/>
      <top/>
      <bottom style="medium">
        <color rgb="FFC0C0C0"/>
      </bottom>
      <diagonal/>
    </border>
    <border>
      <left/>
      <right/>
      <top/>
      <bottom style="thin">
        <color indexed="64"/>
      </bottom>
      <diagonal/>
    </border>
    <border>
      <left/>
      <right/>
      <top/>
      <bottom style="thin">
        <color rgb="FF27333B"/>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rgb="FFFFFFFF"/>
      </right>
      <top/>
      <bottom/>
      <diagonal/>
    </border>
    <border>
      <left/>
      <right/>
      <top/>
      <bottom style="medium">
        <color rgb="FFFFFFFF"/>
      </bottom>
      <diagonal/>
    </border>
    <border>
      <left/>
      <right/>
      <top/>
      <bottom style="medium">
        <color rgb="FFF2F2F2"/>
      </bottom>
      <diagonal/>
    </border>
    <border>
      <left/>
      <right style="medium">
        <color rgb="FFFFFFFF"/>
      </right>
      <top/>
      <bottom/>
      <diagonal/>
    </border>
    <border>
      <left/>
      <right style="medium">
        <color rgb="FFFFFFFF"/>
      </right>
      <top/>
      <bottom style="thick">
        <color rgb="FFFFFFFF"/>
      </bottom>
      <diagonal/>
    </border>
    <border>
      <left/>
      <right/>
      <top/>
      <bottom style="thick">
        <color rgb="FFFFFFFF"/>
      </bottom>
      <diagonal/>
    </border>
    <border>
      <left style="medium">
        <color rgb="FFFFFFFF"/>
      </left>
      <right style="medium">
        <color rgb="FFFFFFFF"/>
      </right>
      <top/>
      <bottom style="dotted">
        <color rgb="FF000000"/>
      </bottom>
      <diagonal/>
    </border>
    <border>
      <left/>
      <right/>
      <top/>
      <bottom style="dotted">
        <color rgb="FF000000"/>
      </bottom>
      <diagonal/>
    </border>
    <border>
      <left/>
      <right style="thick">
        <color rgb="FFFFFFFF"/>
      </right>
      <top style="medium">
        <color rgb="FFBFBFBF"/>
      </top>
      <bottom style="medium">
        <color rgb="FFBFBFBF"/>
      </bottom>
      <diagonal/>
    </border>
    <border>
      <left/>
      <right/>
      <top style="medium">
        <color rgb="FFBFBFBF"/>
      </top>
      <bottom style="medium">
        <color rgb="FFBFBFBF"/>
      </bottom>
      <diagonal/>
    </border>
    <border>
      <left/>
      <right style="thick">
        <color rgb="FFFFFFFF"/>
      </right>
      <top/>
      <bottom style="medium">
        <color rgb="FFBFBFBF"/>
      </bottom>
      <diagonal/>
    </border>
    <border>
      <left/>
      <right/>
      <top/>
      <bottom style="medium">
        <color rgb="FFBFBFBF"/>
      </bottom>
      <diagonal/>
    </border>
    <border>
      <left style="medium">
        <color rgb="FFFFFFFF"/>
      </left>
      <right/>
      <top/>
      <bottom style="medium">
        <color rgb="FFFFFFFF"/>
      </bottom>
      <diagonal/>
    </border>
    <border>
      <left style="medium">
        <color rgb="FFFFFFFF"/>
      </left>
      <right/>
      <top/>
      <bottom/>
      <diagonal/>
    </border>
    <border>
      <left/>
      <right/>
      <top style="thin">
        <color theme="0" tint="-0.14996795556505021"/>
      </top>
      <bottom style="thin">
        <color theme="0" tint="-0.14996795556505021"/>
      </bottom>
      <diagonal/>
    </border>
    <border>
      <left style="medium">
        <color rgb="FFFFFFFF"/>
      </left>
      <right style="dotted">
        <color rgb="FFFFFFFF"/>
      </right>
      <top/>
      <bottom/>
      <diagonal/>
    </border>
    <border>
      <left style="medium">
        <color rgb="FFFFFFFF"/>
      </left>
      <right/>
      <top style="medium">
        <color rgb="FFFFFFFF"/>
      </top>
      <bottom style="dotted">
        <color rgb="FF000000"/>
      </bottom>
      <diagonal/>
    </border>
    <border>
      <left/>
      <right style="medium">
        <color rgb="FFFFFFFF"/>
      </right>
      <top style="medium">
        <color rgb="FFFFFFFF"/>
      </top>
      <bottom style="dotted">
        <color rgb="FF000000"/>
      </bottom>
      <diagonal/>
    </border>
    <border>
      <left/>
      <right/>
      <top style="medium">
        <color rgb="FFFFFFFF"/>
      </top>
      <bottom style="dotted">
        <color rgb="FF000000"/>
      </bottom>
      <diagonal/>
    </border>
    <border>
      <left style="medium">
        <color rgb="FFFFFFFF"/>
      </left>
      <right/>
      <top/>
      <bottom style="dotted">
        <color rgb="FF000000"/>
      </bottom>
      <diagonal/>
    </border>
    <border>
      <left/>
      <right style="medium">
        <color rgb="FFFFFFFF"/>
      </right>
      <top/>
      <bottom style="dotted">
        <color rgb="FF000000"/>
      </bottom>
      <diagonal/>
    </border>
    <border>
      <left/>
      <right/>
      <top/>
      <bottom style="medium">
        <color indexed="64"/>
      </bottom>
      <diagonal/>
    </border>
    <border>
      <left/>
      <right/>
      <top style="medium">
        <color rgb="FFF2F2F2"/>
      </top>
      <bottom style="medium">
        <color rgb="FFF2F2F2"/>
      </bottom>
      <diagonal/>
    </border>
    <border>
      <left/>
      <right/>
      <top/>
      <bottom style="medium">
        <color rgb="FF7F7F7F"/>
      </bottom>
      <diagonal/>
    </border>
    <border>
      <left/>
      <right/>
      <top style="thin">
        <color indexed="64"/>
      </top>
      <bottom style="thin">
        <color theme="0" tint="-0.14996795556505021"/>
      </bottom>
      <diagonal/>
    </border>
    <border>
      <left/>
      <right/>
      <top style="medium">
        <color rgb="FFF2F2F2"/>
      </top>
      <bottom style="thin">
        <color theme="0" tint="-0.14999847407452621"/>
      </bottom>
      <diagonal/>
    </border>
    <border>
      <left/>
      <right/>
      <top style="thin">
        <color indexed="64"/>
      </top>
      <bottom style="medium">
        <color rgb="FFF2F2F2"/>
      </bottom>
      <diagonal/>
    </border>
    <border>
      <left/>
      <right/>
      <top style="thin">
        <color theme="0" tint="-0.14999847407452621"/>
      </top>
      <bottom style="thin">
        <color theme="0" tint="-0.14999847407452621"/>
      </bottom>
      <diagonal/>
    </border>
    <border>
      <left style="medium">
        <color rgb="FFFFFFFF"/>
      </left>
      <right style="medium">
        <color rgb="FFFFFFFF"/>
      </right>
      <top/>
      <bottom style="thin">
        <color theme="0" tint="-0.14999847407452621"/>
      </bottom>
      <diagonal/>
    </border>
    <border>
      <left style="medium">
        <color rgb="FFFFFFFF"/>
      </left>
      <right/>
      <top/>
      <bottom style="medium">
        <color rgb="FFF2F2F2"/>
      </bottom>
      <diagonal/>
    </border>
    <border>
      <left style="medium">
        <color rgb="FFFFFFFF"/>
      </left>
      <right style="medium">
        <color rgb="FFFFFFFF"/>
      </right>
      <top/>
      <bottom style="medium">
        <color rgb="FFF2F2F2"/>
      </bottom>
      <diagonal/>
    </border>
    <border>
      <left style="medium">
        <color rgb="FFFFFFFF"/>
      </left>
      <right style="medium">
        <color rgb="FFFFFFFF"/>
      </right>
      <top style="medium">
        <color rgb="FFF2F2F2"/>
      </top>
      <bottom style="medium">
        <color rgb="FFF2F2F2"/>
      </bottom>
      <diagonal/>
    </border>
    <border>
      <left/>
      <right style="medium">
        <color rgb="FFFFFFFF"/>
      </right>
      <top style="medium">
        <color rgb="FFF2F2F2"/>
      </top>
      <bottom style="medium">
        <color rgb="FFF2F2F2"/>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5" fillId="0" borderId="0">
      <alignment vertical="center"/>
    </xf>
    <xf numFmtId="0" fontId="1" fillId="0" borderId="0"/>
    <xf numFmtId="0" fontId="5" fillId="0" borderId="0"/>
    <xf numFmtId="43" fontId="5" fillId="0" borderId="0" applyFont="0" applyFill="0" applyBorder="0" applyAlignment="0" applyProtection="0"/>
    <xf numFmtId="9" fontId="1" fillId="0" borderId="0" applyFont="0" applyFill="0" applyBorder="0" applyAlignment="0" applyProtection="0"/>
  </cellStyleXfs>
  <cellXfs count="470">
    <xf numFmtId="0" fontId="0" fillId="0" borderId="0" xfId="0"/>
    <xf numFmtId="0" fontId="2" fillId="0" borderId="0" xfId="0" applyFont="1" applyAlignment="1">
      <alignment vertical="center"/>
    </xf>
    <xf numFmtId="0" fontId="3" fillId="0" borderId="3" xfId="0" applyFont="1" applyBorder="1"/>
    <xf numFmtId="0" fontId="4" fillId="0" borderId="0" xfId="0" applyFont="1"/>
    <xf numFmtId="0" fontId="4" fillId="2" borderId="0" xfId="0" applyFont="1" applyFill="1"/>
    <xf numFmtId="0" fontId="4" fillId="5" borderId="0" xfId="0" applyFont="1" applyFill="1"/>
    <xf numFmtId="0" fontId="9" fillId="6" borderId="4" xfId="0" applyFont="1" applyFill="1" applyBorder="1" applyAlignment="1">
      <alignment horizontal="left" vertical="center"/>
    </xf>
    <xf numFmtId="0" fontId="4" fillId="6" borderId="7" xfId="0" applyFont="1" applyFill="1" applyBorder="1"/>
    <xf numFmtId="0" fontId="4" fillId="6" borderId="9" xfId="0" applyFont="1" applyFill="1" applyBorder="1"/>
    <xf numFmtId="0" fontId="4" fillId="0" borderId="3" xfId="0" applyFont="1" applyBorder="1"/>
    <xf numFmtId="164" fontId="4" fillId="0" borderId="0" xfId="1" applyNumberFormat="1" applyFont="1"/>
    <xf numFmtId="165" fontId="0" fillId="0" borderId="0" xfId="0" applyNumberFormat="1"/>
    <xf numFmtId="165" fontId="11" fillId="0" borderId="0" xfId="0" applyNumberFormat="1" applyFont="1" applyAlignment="1">
      <alignment horizontal="right" vertical="center" wrapText="1"/>
    </xf>
    <xf numFmtId="0" fontId="10" fillId="2" borderId="14" xfId="0" applyFont="1" applyFill="1" applyBorder="1" applyAlignment="1">
      <alignment horizontal="center" vertical="center" wrapText="1"/>
    </xf>
    <xf numFmtId="0" fontId="19" fillId="7" borderId="1" xfId="0" applyFont="1" applyFill="1" applyBorder="1" applyAlignment="1">
      <alignment vertical="center"/>
    </xf>
    <xf numFmtId="0" fontId="19" fillId="7" borderId="1" xfId="0" applyFont="1" applyFill="1" applyBorder="1" applyAlignment="1">
      <alignment horizontal="center" vertical="center"/>
    </xf>
    <xf numFmtId="0" fontId="10" fillId="7" borderId="1" xfId="0" applyFont="1" applyFill="1" applyBorder="1" applyAlignment="1">
      <alignment vertical="center"/>
    </xf>
    <xf numFmtId="15" fontId="10" fillId="7" borderId="15" xfId="0" applyNumberFormat="1" applyFont="1" applyFill="1" applyBorder="1" applyAlignment="1">
      <alignment horizontal="right" vertical="center" wrapText="1"/>
    </xf>
    <xf numFmtId="0" fontId="13" fillId="0" borderId="17" xfId="0" applyFont="1" applyBorder="1" applyAlignment="1">
      <alignment vertical="center"/>
    </xf>
    <xf numFmtId="0" fontId="11" fillId="0" borderId="17" xfId="0" applyFont="1" applyBorder="1" applyAlignment="1">
      <alignment vertical="center"/>
    </xf>
    <xf numFmtId="0" fontId="11" fillId="0" borderId="11" xfId="0" applyFont="1" applyBorder="1" applyAlignment="1">
      <alignment vertical="center"/>
    </xf>
    <xf numFmtId="0" fontId="11" fillId="0" borderId="18" xfId="0" applyFont="1" applyBorder="1" applyAlignment="1">
      <alignment vertical="center"/>
    </xf>
    <xf numFmtId="0" fontId="13" fillId="0" borderId="18" xfId="0" applyFont="1" applyBorder="1" applyAlignment="1">
      <alignment vertical="center"/>
    </xf>
    <xf numFmtId="164" fontId="13" fillId="0" borderId="18" xfId="1" applyNumberFormat="1" applyFont="1" applyBorder="1" applyAlignment="1">
      <alignment horizontal="right" vertical="center" wrapText="1"/>
    </xf>
    <xf numFmtId="165" fontId="13" fillId="0" borderId="18" xfId="0" applyNumberFormat="1" applyFont="1" applyBorder="1" applyAlignment="1">
      <alignment horizontal="right" vertical="center" wrapText="1"/>
    </xf>
    <xf numFmtId="165" fontId="11" fillId="0" borderId="18" xfId="0" applyNumberFormat="1" applyFont="1" applyBorder="1" applyAlignment="1">
      <alignment horizontal="right" vertical="center" wrapText="1"/>
    </xf>
    <xf numFmtId="165" fontId="4" fillId="0" borderId="0" xfId="0" applyNumberFormat="1" applyFont="1"/>
    <xf numFmtId="164" fontId="11" fillId="0" borderId="0" xfId="1" quotePrefix="1" applyNumberFormat="1" applyFont="1" applyAlignment="1">
      <alignment horizontal="right" vertical="center" wrapText="1"/>
    </xf>
    <xf numFmtId="15" fontId="10" fillId="7" borderId="15" xfId="0" applyNumberFormat="1" applyFont="1" applyFill="1" applyBorder="1" applyAlignment="1">
      <alignment horizontal="left" vertical="center" wrapText="1"/>
    </xf>
    <xf numFmtId="165" fontId="4" fillId="0" borderId="3" xfId="0" applyNumberFormat="1" applyFont="1" applyBorder="1"/>
    <xf numFmtId="166" fontId="19" fillId="7" borderId="1" xfId="0" applyNumberFormat="1" applyFont="1" applyFill="1" applyBorder="1" applyAlignment="1">
      <alignment horizontal="center" vertical="center"/>
    </xf>
    <xf numFmtId="164" fontId="4" fillId="0" borderId="0" xfId="0" applyNumberFormat="1" applyFont="1"/>
    <xf numFmtId="43" fontId="4" fillId="0" borderId="0" xfId="0" applyNumberFormat="1" applyFont="1"/>
    <xf numFmtId="10" fontId="4" fillId="0" borderId="0" xfId="0" applyNumberFormat="1" applyFont="1"/>
    <xf numFmtId="0" fontId="12" fillId="0" borderId="11" xfId="0" applyFont="1" applyBorder="1" applyAlignment="1">
      <alignment vertical="center"/>
    </xf>
    <xf numFmtId="165" fontId="12" fillId="0" borderId="0" xfId="0" applyNumberFormat="1" applyFont="1" applyAlignment="1">
      <alignment horizontal="right" vertical="center" wrapText="1"/>
    </xf>
    <xf numFmtId="0" fontId="12" fillId="0" borderId="18" xfId="0" applyFont="1" applyBorder="1" applyAlignment="1">
      <alignment vertical="center"/>
    </xf>
    <xf numFmtId="165" fontId="12" fillId="0" borderId="18" xfId="0" applyNumberFormat="1" applyFont="1" applyBorder="1" applyAlignment="1">
      <alignment horizontal="right" vertical="center" wrapText="1"/>
    </xf>
    <xf numFmtId="0" fontId="13" fillId="9" borderId="21" xfId="0" applyFont="1" applyFill="1" applyBorder="1" applyAlignment="1">
      <alignment horizontal="right" vertical="center" wrapText="1"/>
    </xf>
    <xf numFmtId="0" fontId="11" fillId="9" borderId="21" xfId="0" applyFont="1" applyFill="1" applyBorder="1" applyAlignment="1">
      <alignment horizontal="right" vertical="center" wrapText="1"/>
    </xf>
    <xf numFmtId="0" fontId="13" fillId="9" borderId="22" xfId="0" applyFont="1" applyFill="1" applyBorder="1" applyAlignment="1">
      <alignment horizontal="right" vertical="center" wrapText="1"/>
    </xf>
    <xf numFmtId="0" fontId="13" fillId="0" borderId="22" xfId="0" applyFont="1" applyBorder="1" applyAlignment="1">
      <alignment horizontal="right" vertical="center" wrapText="1"/>
    </xf>
    <xf numFmtId="0" fontId="14" fillId="9" borderId="21" xfId="0" applyFont="1" applyFill="1" applyBorder="1" applyAlignment="1">
      <alignment horizontal="right" vertical="center" wrapText="1"/>
    </xf>
    <xf numFmtId="0" fontId="13" fillId="0" borderId="22" xfId="0" applyFont="1" applyBorder="1" applyAlignment="1">
      <alignment horizontal="right" vertical="center"/>
    </xf>
    <xf numFmtId="0" fontId="11" fillId="9" borderId="21" xfId="0" applyFont="1" applyFill="1" applyBorder="1" applyAlignment="1">
      <alignment horizontal="right" vertical="center"/>
    </xf>
    <xf numFmtId="0" fontId="11" fillId="9" borderId="22" xfId="0" applyFont="1" applyFill="1" applyBorder="1" applyAlignment="1">
      <alignment horizontal="right" vertical="center"/>
    </xf>
    <xf numFmtId="0" fontId="11" fillId="0" borderId="22" xfId="0" applyFont="1" applyBorder="1" applyAlignment="1">
      <alignment horizontal="right" vertical="center"/>
    </xf>
    <xf numFmtId="165" fontId="18" fillId="9" borderId="21" xfId="0" applyNumberFormat="1" applyFont="1" applyFill="1" applyBorder="1" applyAlignment="1">
      <alignment horizontal="right" vertical="center" wrapText="1"/>
    </xf>
    <xf numFmtId="165" fontId="18" fillId="9" borderId="22" xfId="0" applyNumberFormat="1" applyFont="1" applyFill="1" applyBorder="1" applyAlignment="1">
      <alignment horizontal="right" vertical="center" wrapText="1"/>
    </xf>
    <xf numFmtId="165" fontId="18" fillId="0" borderId="22" xfId="0" applyNumberFormat="1" applyFont="1" applyBorder="1" applyAlignment="1">
      <alignment horizontal="right" vertical="center" wrapText="1"/>
    </xf>
    <xf numFmtId="165" fontId="11" fillId="0" borderId="20" xfId="0" applyNumberFormat="1" applyFont="1" applyBorder="1" applyAlignment="1">
      <alignment horizontal="right" vertical="center" wrapText="1"/>
    </xf>
    <xf numFmtId="165" fontId="13" fillId="0" borderId="22" xfId="0" applyNumberFormat="1" applyFont="1" applyBorder="1" applyAlignment="1">
      <alignment horizontal="right" vertical="center" wrapText="1"/>
    </xf>
    <xf numFmtId="165" fontId="12" fillId="0" borderId="22" xfId="0" applyNumberFormat="1" applyFont="1" applyBorder="1" applyAlignment="1">
      <alignment horizontal="right" vertical="center" wrapText="1"/>
    </xf>
    <xf numFmtId="165" fontId="4" fillId="0" borderId="22" xfId="0" applyNumberFormat="1" applyFont="1" applyBorder="1" applyAlignment="1">
      <alignment horizontal="right" vertical="center"/>
    </xf>
    <xf numFmtId="165" fontId="13" fillId="0" borderId="22" xfId="0" applyNumberFormat="1" applyFont="1" applyBorder="1" applyAlignment="1">
      <alignment horizontal="right" vertical="center"/>
    </xf>
    <xf numFmtId="165" fontId="12" fillId="0" borderId="22" xfId="0" applyNumberFormat="1" applyFont="1" applyBorder="1" applyAlignment="1">
      <alignment horizontal="right" vertical="center"/>
    </xf>
    <xf numFmtId="165" fontId="11" fillId="0" borderId="22" xfId="0" applyNumberFormat="1" applyFont="1" applyBorder="1" applyAlignment="1">
      <alignment horizontal="right" vertical="center"/>
    </xf>
    <xf numFmtId="165" fontId="18" fillId="0" borderId="22" xfId="0" applyNumberFormat="1" applyFont="1" applyBorder="1" applyAlignment="1">
      <alignment horizontal="right" vertical="center"/>
    </xf>
    <xf numFmtId="165" fontId="18" fillId="9" borderId="21" xfId="0" applyNumberFormat="1" applyFont="1" applyFill="1" applyBorder="1" applyAlignment="1">
      <alignment horizontal="right" vertical="center"/>
    </xf>
    <xf numFmtId="165" fontId="18" fillId="9" borderId="22" xfId="0" applyNumberFormat="1" applyFont="1" applyFill="1" applyBorder="1" applyAlignment="1">
      <alignment horizontal="right" vertical="center"/>
    </xf>
    <xf numFmtId="164" fontId="11" fillId="9" borderId="21" xfId="1" applyNumberFormat="1" applyFont="1" applyFill="1" applyBorder="1" applyAlignment="1">
      <alignment horizontal="right" vertical="center"/>
    </xf>
    <xf numFmtId="164" fontId="11" fillId="9" borderId="21" xfId="1" applyNumberFormat="1" applyFont="1" applyFill="1" applyBorder="1" applyAlignment="1">
      <alignment horizontal="right" vertical="center" wrapText="1"/>
    </xf>
    <xf numFmtId="164" fontId="11" fillId="9" borderId="22" xfId="1" applyNumberFormat="1" applyFont="1" applyFill="1" applyBorder="1" applyAlignment="1">
      <alignment horizontal="right" vertical="center"/>
    </xf>
    <xf numFmtId="164" fontId="11" fillId="0" borderId="22" xfId="1" applyNumberFormat="1" applyFont="1" applyBorder="1" applyAlignment="1">
      <alignment horizontal="right" vertical="center"/>
    </xf>
    <xf numFmtId="43" fontId="13" fillId="9" borderId="21" xfId="1" applyFont="1" applyFill="1" applyBorder="1" applyAlignment="1">
      <alignment horizontal="right" vertical="center"/>
    </xf>
    <xf numFmtId="43" fontId="13" fillId="9" borderId="21" xfId="1" applyFont="1" applyFill="1" applyBorder="1" applyAlignment="1">
      <alignment horizontal="right" vertical="center" wrapText="1"/>
    </xf>
    <xf numFmtId="43" fontId="13" fillId="9" borderId="22" xfId="1" applyFont="1" applyFill="1" applyBorder="1" applyAlignment="1">
      <alignment horizontal="right" vertical="center"/>
    </xf>
    <xf numFmtId="43" fontId="13" fillId="0" borderId="22" xfId="1" applyFont="1" applyBorder="1" applyAlignment="1">
      <alignment horizontal="right" vertical="center"/>
    </xf>
    <xf numFmtId="164" fontId="12" fillId="9" borderId="21" xfId="1" applyNumberFormat="1" applyFont="1" applyFill="1" applyBorder="1" applyAlignment="1">
      <alignment horizontal="right" vertical="center"/>
    </xf>
    <xf numFmtId="164" fontId="12" fillId="9" borderId="21" xfId="1" applyNumberFormat="1" applyFont="1" applyFill="1" applyBorder="1" applyAlignment="1">
      <alignment horizontal="right" vertical="center" wrapText="1"/>
    </xf>
    <xf numFmtId="164" fontId="12" fillId="9" borderId="22" xfId="1" applyNumberFormat="1" applyFont="1" applyFill="1" applyBorder="1" applyAlignment="1">
      <alignment horizontal="right" vertical="center"/>
    </xf>
    <xf numFmtId="164" fontId="13" fillId="9" borderId="21" xfId="1" applyNumberFormat="1" applyFont="1" applyFill="1" applyBorder="1" applyAlignment="1">
      <alignment horizontal="right" vertical="center"/>
    </xf>
    <xf numFmtId="164" fontId="13" fillId="9" borderId="21" xfId="1" applyNumberFormat="1" applyFont="1" applyFill="1" applyBorder="1" applyAlignment="1">
      <alignment horizontal="right" vertical="center" wrapText="1"/>
    </xf>
    <xf numFmtId="164" fontId="13" fillId="9" borderId="22" xfId="1" applyNumberFormat="1" applyFont="1" applyFill="1" applyBorder="1" applyAlignment="1">
      <alignment horizontal="right" vertical="center"/>
    </xf>
    <xf numFmtId="164" fontId="13" fillId="0" borderId="22" xfId="1" applyNumberFormat="1" applyFont="1" applyBorder="1" applyAlignment="1">
      <alignment horizontal="right" vertical="center"/>
    </xf>
    <xf numFmtId="164" fontId="12" fillId="0" borderId="22" xfId="1" applyNumberFormat="1" applyFont="1" applyBorder="1" applyAlignment="1">
      <alignment horizontal="right" vertical="center"/>
    </xf>
    <xf numFmtId="164" fontId="13" fillId="9" borderId="22" xfId="1" applyNumberFormat="1" applyFont="1" applyFill="1" applyBorder="1" applyAlignment="1">
      <alignment horizontal="right" vertical="center" wrapText="1"/>
    </xf>
    <xf numFmtId="164" fontId="13" fillId="0" borderId="22" xfId="1" applyNumberFormat="1" applyFont="1" applyBorder="1" applyAlignment="1">
      <alignment horizontal="right" vertical="center" wrapText="1"/>
    </xf>
    <xf numFmtId="164" fontId="12" fillId="9" borderId="22" xfId="1" applyNumberFormat="1" applyFont="1" applyFill="1" applyBorder="1" applyAlignment="1">
      <alignment horizontal="right" vertical="center" wrapText="1"/>
    </xf>
    <xf numFmtId="164" fontId="12" fillId="0" borderId="22" xfId="1" applyNumberFormat="1" applyFont="1" applyBorder="1" applyAlignment="1">
      <alignment horizontal="right" vertical="center" wrapText="1"/>
    </xf>
    <xf numFmtId="164" fontId="21" fillId="9" borderId="22" xfId="1" applyNumberFormat="1" applyFont="1" applyFill="1" applyBorder="1" applyAlignment="1">
      <alignment horizontal="right" vertical="center" wrapText="1"/>
    </xf>
    <xf numFmtId="164" fontId="11" fillId="9" borderId="19" xfId="1" applyNumberFormat="1" applyFont="1" applyFill="1" applyBorder="1" applyAlignment="1">
      <alignment horizontal="right" vertical="center" wrapText="1"/>
    </xf>
    <xf numFmtId="164" fontId="11" fillId="9" borderId="20" xfId="1" applyNumberFormat="1" applyFont="1" applyFill="1" applyBorder="1" applyAlignment="1">
      <alignment horizontal="right" vertical="center" wrapText="1"/>
    </xf>
    <xf numFmtId="15" fontId="10" fillId="2" borderId="12" xfId="0" applyNumberFormat="1" applyFont="1" applyFill="1" applyBorder="1" applyAlignment="1">
      <alignment horizontal="right" vertical="center" wrapText="1"/>
    </xf>
    <xf numFmtId="0" fontId="10" fillId="2" borderId="12" xfId="0" applyFont="1" applyFill="1" applyBorder="1" applyAlignment="1">
      <alignment horizontal="right" vertical="center" wrapText="1"/>
    </xf>
    <xf numFmtId="164" fontId="13" fillId="9" borderId="18" xfId="1" applyNumberFormat="1" applyFont="1" applyFill="1" applyBorder="1" applyAlignment="1">
      <alignment horizontal="right" vertical="center" wrapText="1"/>
    </xf>
    <xf numFmtId="164" fontId="11" fillId="9" borderId="18" xfId="1" applyNumberFormat="1" applyFont="1" applyFill="1" applyBorder="1" applyAlignment="1">
      <alignment horizontal="right" vertical="center" wrapText="1"/>
    </xf>
    <xf numFmtId="0" fontId="24" fillId="0" borderId="0" xfId="0" applyFont="1" applyAlignment="1">
      <alignment horizontal="left"/>
    </xf>
    <xf numFmtId="165" fontId="13" fillId="0" borderId="20" xfId="0" applyNumberFormat="1" applyFont="1" applyBorder="1" applyAlignment="1">
      <alignment horizontal="right" vertical="center" wrapText="1"/>
    </xf>
    <xf numFmtId="164" fontId="12" fillId="0" borderId="22" xfId="1" applyNumberFormat="1" applyFont="1" applyBorder="1" applyAlignment="1">
      <alignment horizontal="right" vertical="center" indent="2"/>
    </xf>
    <xf numFmtId="164" fontId="13" fillId="9" borderId="19" xfId="1" applyNumberFormat="1" applyFont="1" applyFill="1" applyBorder="1" applyAlignment="1">
      <alignment horizontal="right" vertical="center" wrapText="1"/>
    </xf>
    <xf numFmtId="164" fontId="13" fillId="9" borderId="20" xfId="1" applyNumberFormat="1" applyFont="1" applyFill="1" applyBorder="1" applyAlignment="1">
      <alignment horizontal="right" vertical="center" wrapText="1"/>
    </xf>
    <xf numFmtId="164" fontId="13" fillId="0" borderId="20" xfId="1" applyNumberFormat="1" applyFont="1" applyBorder="1" applyAlignment="1">
      <alignment horizontal="right" vertical="center" wrapText="1"/>
    </xf>
    <xf numFmtId="164" fontId="21" fillId="9" borderId="21" xfId="1" applyNumberFormat="1" applyFont="1" applyFill="1" applyBorder="1" applyAlignment="1">
      <alignment horizontal="right" vertical="center" wrapText="1"/>
    </xf>
    <xf numFmtId="164" fontId="11" fillId="0" borderId="20" xfId="1" applyNumberFormat="1" applyFont="1" applyBorder="1" applyAlignment="1">
      <alignment horizontal="right" vertical="center" wrapText="1"/>
    </xf>
    <xf numFmtId="0" fontId="24" fillId="0" borderId="0" xfId="0" applyFont="1"/>
    <xf numFmtId="165" fontId="11" fillId="0" borderId="0" xfId="2" quotePrefix="1" applyNumberFormat="1" applyFont="1" applyAlignment="1">
      <alignment horizontal="right" vertical="center" wrapText="1"/>
    </xf>
    <xf numFmtId="164" fontId="3" fillId="0" borderId="0" xfId="0" applyNumberFormat="1" applyFont="1"/>
    <xf numFmtId="0" fontId="3" fillId="0" borderId="0" xfId="0" applyFont="1"/>
    <xf numFmtId="0" fontId="13" fillId="9" borderId="19" xfId="0" applyFont="1" applyFill="1" applyBorder="1" applyAlignment="1">
      <alignment horizontal="right" vertical="center" wrapText="1"/>
    </xf>
    <xf numFmtId="0" fontId="15" fillId="0" borderId="22" xfId="0" applyFont="1" applyBorder="1" applyAlignment="1">
      <alignment vertical="center" wrapText="1"/>
    </xf>
    <xf numFmtId="0" fontId="16" fillId="0" borderId="22" xfId="0" applyFont="1" applyBorder="1" applyAlignment="1">
      <alignment vertical="center" wrapText="1"/>
    </xf>
    <xf numFmtId="0" fontId="18" fillId="0" borderId="22" xfId="0" applyFont="1" applyBorder="1" applyAlignment="1">
      <alignment vertical="center" wrapText="1"/>
    </xf>
    <xf numFmtId="0" fontId="18" fillId="0" borderId="22" xfId="0" applyFont="1" applyBorder="1" applyAlignment="1">
      <alignment vertical="center"/>
    </xf>
    <xf numFmtId="0" fontId="15" fillId="0" borderId="22" xfId="0" applyFont="1" applyBorder="1" applyAlignment="1">
      <alignment vertical="center"/>
    </xf>
    <xf numFmtId="0" fontId="16" fillId="0" borderId="22" xfId="0" applyFont="1" applyBorder="1" applyAlignment="1">
      <alignment vertical="center"/>
    </xf>
    <xf numFmtId="0" fontId="17" fillId="0" borderId="22" xfId="0" applyFont="1" applyBorder="1" applyAlignment="1">
      <alignment vertical="center"/>
    </xf>
    <xf numFmtId="165" fontId="11" fillId="0" borderId="22" xfId="0" applyNumberFormat="1" applyFont="1" applyBorder="1" applyAlignment="1">
      <alignment horizontal="right" vertical="center" wrapText="1"/>
    </xf>
    <xf numFmtId="0" fontId="4" fillId="0" borderId="22" xfId="0" applyFont="1" applyBorder="1" applyAlignment="1">
      <alignment horizontal="right" vertical="center"/>
    </xf>
    <xf numFmtId="164" fontId="11" fillId="0" borderId="22" xfId="1" applyNumberFormat="1" applyFont="1" applyBorder="1" applyAlignment="1">
      <alignment horizontal="right" vertical="center" wrapText="1"/>
    </xf>
    <xf numFmtId="164" fontId="11" fillId="9" borderId="22" xfId="1" applyNumberFormat="1" applyFont="1" applyFill="1" applyBorder="1" applyAlignment="1">
      <alignment horizontal="right" vertical="center" wrapText="1"/>
    </xf>
    <xf numFmtId="0" fontId="13" fillId="0" borderId="20" xfId="0" applyFont="1" applyBorder="1" applyAlignment="1">
      <alignment horizontal="right" vertical="center" wrapText="1"/>
    </xf>
    <xf numFmtId="0" fontId="14" fillId="9" borderId="19" xfId="0" applyFont="1" applyFill="1" applyBorder="1" applyAlignment="1">
      <alignment horizontal="right" vertical="center" wrapText="1"/>
    </xf>
    <xf numFmtId="0" fontId="13" fillId="9" borderId="20" xfId="0" applyFont="1" applyFill="1" applyBorder="1" applyAlignment="1">
      <alignment horizontal="right" vertical="center" wrapText="1"/>
    </xf>
    <xf numFmtId="3" fontId="11" fillId="0" borderId="20" xfId="0" applyNumberFormat="1" applyFont="1" applyBorder="1" applyAlignment="1">
      <alignment horizontal="right" vertical="center" wrapText="1"/>
    </xf>
    <xf numFmtId="0" fontId="11" fillId="0" borderId="22" xfId="0" applyFont="1" applyBorder="1" applyAlignment="1">
      <alignment horizontal="right" vertical="center" wrapText="1"/>
    </xf>
    <xf numFmtId="3" fontId="13" fillId="0" borderId="22" xfId="0" applyNumberFormat="1" applyFont="1" applyBorder="1" applyAlignment="1">
      <alignment horizontal="right" vertical="center" wrapText="1"/>
    </xf>
    <xf numFmtId="3" fontId="12" fillId="0" borderId="22" xfId="0" applyNumberFormat="1" applyFont="1" applyBorder="1" applyAlignment="1">
      <alignment horizontal="right" vertical="center" wrapText="1"/>
    </xf>
    <xf numFmtId="0" fontId="14" fillId="9" borderId="21" xfId="0" applyFont="1" applyFill="1" applyBorder="1" applyAlignment="1">
      <alignment horizontal="right" vertical="center"/>
    </xf>
    <xf numFmtId="0" fontId="13" fillId="9" borderId="21" xfId="0" applyFont="1" applyFill="1" applyBorder="1" applyAlignment="1">
      <alignment horizontal="right" vertical="center"/>
    </xf>
    <xf numFmtId="0" fontId="13" fillId="9" borderId="22" xfId="0" applyFont="1" applyFill="1" applyBorder="1" applyAlignment="1">
      <alignment horizontal="right" vertical="center"/>
    </xf>
    <xf numFmtId="3" fontId="12" fillId="0" borderId="22" xfId="0" applyNumberFormat="1" applyFont="1" applyBorder="1" applyAlignment="1">
      <alignment horizontal="right" vertical="center"/>
    </xf>
    <xf numFmtId="3" fontId="11" fillId="0" borderId="22" xfId="0" applyNumberFormat="1" applyFont="1" applyBorder="1" applyAlignment="1">
      <alignment horizontal="right" vertical="center"/>
    </xf>
    <xf numFmtId="0" fontId="12" fillId="0" borderId="22" xfId="0" applyFont="1" applyBorder="1" applyAlignment="1">
      <alignment horizontal="right" vertical="center" indent="2"/>
    </xf>
    <xf numFmtId="3" fontId="13" fillId="0" borderId="22" xfId="0" applyNumberFormat="1" applyFont="1" applyBorder="1" applyAlignment="1">
      <alignment horizontal="right" vertical="center"/>
    </xf>
    <xf numFmtId="0" fontId="13" fillId="0" borderId="20" xfId="0" applyFont="1" applyBorder="1" applyAlignment="1">
      <alignment horizontal="right" vertical="center"/>
    </xf>
    <xf numFmtId="3" fontId="11" fillId="0" borderId="22" xfId="0" applyNumberFormat="1" applyFont="1" applyBorder="1" applyAlignment="1">
      <alignment horizontal="right" vertical="center" wrapText="1"/>
    </xf>
    <xf numFmtId="0" fontId="18" fillId="9" borderId="21" xfId="0" applyFont="1" applyFill="1" applyBorder="1" applyAlignment="1">
      <alignment horizontal="right" vertical="center" wrapText="1"/>
    </xf>
    <xf numFmtId="165" fontId="13" fillId="9" borderId="18" xfId="0" applyNumberFormat="1" applyFont="1" applyFill="1" applyBorder="1" applyAlignment="1">
      <alignment horizontal="right" vertical="center" wrapText="1"/>
    </xf>
    <xf numFmtId="3" fontId="13" fillId="0" borderId="27" xfId="0" applyNumberFormat="1" applyFont="1" applyBorder="1" applyAlignment="1">
      <alignment horizontal="right" vertical="center" wrapText="1"/>
    </xf>
    <xf numFmtId="3" fontId="13" fillId="0" borderId="28" xfId="0" applyNumberFormat="1" applyFont="1" applyBorder="1" applyAlignment="1">
      <alignment horizontal="right" vertical="center"/>
    </xf>
    <xf numFmtId="165" fontId="13" fillId="0" borderId="29" xfId="0" applyNumberFormat="1" applyFont="1" applyBorder="1" applyAlignment="1">
      <alignment horizontal="right" vertical="center" wrapText="1"/>
    </xf>
    <xf numFmtId="165" fontId="11" fillId="9" borderId="18" xfId="0" applyNumberFormat="1" applyFont="1" applyFill="1" applyBorder="1" applyAlignment="1">
      <alignment horizontal="right" vertical="center" wrapText="1"/>
    </xf>
    <xf numFmtId="3" fontId="11" fillId="0" borderId="30" xfId="0" applyNumberFormat="1" applyFont="1" applyBorder="1" applyAlignment="1">
      <alignment horizontal="right" vertical="center" wrapText="1"/>
    </xf>
    <xf numFmtId="3" fontId="11" fillId="0" borderId="31" xfId="0" applyNumberFormat="1" applyFont="1" applyBorder="1" applyAlignment="1">
      <alignment horizontal="right" vertical="center"/>
    </xf>
    <xf numFmtId="0" fontId="11" fillId="0" borderId="31" xfId="0" applyFont="1" applyBorder="1" applyAlignment="1">
      <alignment horizontal="right" vertical="center"/>
    </xf>
    <xf numFmtId="3" fontId="13" fillId="0" borderId="18" xfId="0" applyNumberFormat="1" applyFont="1" applyBorder="1" applyAlignment="1">
      <alignment horizontal="right" vertical="center" wrapText="1"/>
    </xf>
    <xf numFmtId="165" fontId="13" fillId="0" borderId="31" xfId="0" applyNumberFormat="1" applyFont="1" applyBorder="1" applyAlignment="1">
      <alignment horizontal="right" vertical="center" wrapText="1"/>
    </xf>
    <xf numFmtId="3" fontId="13" fillId="0" borderId="30" xfId="0" applyNumberFormat="1" applyFont="1" applyBorder="1" applyAlignment="1">
      <alignment horizontal="right" vertical="center" wrapText="1"/>
    </xf>
    <xf numFmtId="3" fontId="13" fillId="0" borderId="31" xfId="0" applyNumberFormat="1" applyFont="1" applyBorder="1" applyAlignment="1">
      <alignment horizontal="right" vertical="center"/>
    </xf>
    <xf numFmtId="3" fontId="11" fillId="0" borderId="0" xfId="0" applyNumberFormat="1" applyFont="1" applyAlignment="1">
      <alignment horizontal="right" vertical="center" wrapText="1"/>
    </xf>
    <xf numFmtId="3" fontId="11" fillId="0" borderId="14" xfId="0" applyNumberFormat="1" applyFont="1" applyBorder="1" applyAlignment="1">
      <alignment horizontal="right" vertical="center"/>
    </xf>
    <xf numFmtId="165" fontId="11" fillId="0" borderId="14" xfId="0" applyNumberFormat="1" applyFont="1" applyBorder="1" applyAlignment="1">
      <alignment horizontal="right" vertical="center" wrapText="1"/>
    </xf>
    <xf numFmtId="3" fontId="11" fillId="0" borderId="24" xfId="0" applyNumberFormat="1" applyFont="1" applyBorder="1" applyAlignment="1">
      <alignment horizontal="right" vertical="center" wrapText="1"/>
    </xf>
    <xf numFmtId="3" fontId="12" fillId="0" borderId="0" xfId="0" applyNumberFormat="1" applyFont="1" applyAlignment="1">
      <alignment horizontal="right" vertical="center" wrapText="1"/>
    </xf>
    <xf numFmtId="3"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wrapText="1"/>
    </xf>
    <xf numFmtId="3" fontId="12" fillId="0" borderId="24" xfId="0" applyNumberFormat="1" applyFont="1" applyBorder="1" applyAlignment="1">
      <alignment horizontal="right" vertical="center" wrapText="1"/>
    </xf>
    <xf numFmtId="3" fontId="12" fillId="0" borderId="18" xfId="0" applyNumberFormat="1" applyFont="1" applyBorder="1" applyAlignment="1">
      <alignment horizontal="right" vertical="center" wrapText="1"/>
    </xf>
    <xf numFmtId="3" fontId="12" fillId="0" borderId="18" xfId="0" applyNumberFormat="1" applyFont="1" applyBorder="1" applyAlignment="1">
      <alignment horizontal="right" vertical="center"/>
    </xf>
    <xf numFmtId="165" fontId="12" fillId="0" borderId="31" xfId="0" applyNumberFormat="1" applyFont="1" applyBorder="1" applyAlignment="1">
      <alignment horizontal="right" vertical="center" wrapText="1"/>
    </xf>
    <xf numFmtId="3" fontId="12" fillId="0" borderId="30" xfId="0" applyNumberFormat="1" applyFont="1" applyBorder="1" applyAlignment="1">
      <alignment horizontal="right" vertical="center" wrapText="1"/>
    </xf>
    <xf numFmtId="0" fontId="11" fillId="0" borderId="0" xfId="0" applyFont="1" applyAlignment="1">
      <alignment vertical="center"/>
    </xf>
    <xf numFmtId="3" fontId="11" fillId="0" borderId="18" xfId="0" applyNumberFormat="1" applyFont="1" applyBorder="1" applyAlignment="1">
      <alignment horizontal="right" vertical="center" wrapText="1"/>
    </xf>
    <xf numFmtId="3" fontId="11" fillId="0" borderId="18" xfId="0" applyNumberFormat="1" applyFont="1" applyBorder="1" applyAlignment="1">
      <alignment horizontal="right" vertical="center"/>
    </xf>
    <xf numFmtId="165" fontId="11" fillId="0" borderId="31" xfId="0" applyNumberFormat="1" applyFont="1" applyBorder="1" applyAlignment="1">
      <alignment horizontal="right" vertical="center" wrapText="1"/>
    </xf>
    <xf numFmtId="3" fontId="13" fillId="0" borderId="18" xfId="0" applyNumberFormat="1" applyFont="1" applyBorder="1" applyAlignment="1">
      <alignment horizontal="right" vertical="center"/>
    </xf>
    <xf numFmtId="164" fontId="13" fillId="9" borderId="18" xfId="1" applyNumberFormat="1" applyFont="1" applyFill="1" applyBorder="1" applyAlignment="1">
      <alignment horizontal="right" vertical="center"/>
    </xf>
    <xf numFmtId="0" fontId="13" fillId="0" borderId="1" xfId="0" applyFont="1" applyBorder="1" applyAlignment="1">
      <alignment vertical="center"/>
    </xf>
    <xf numFmtId="164" fontId="13" fillId="8" borderId="1" xfId="1" applyNumberFormat="1" applyFont="1" applyFill="1" applyBorder="1" applyAlignment="1">
      <alignment horizontal="right" vertical="center"/>
    </xf>
    <xf numFmtId="164" fontId="13" fillId="0" borderId="1" xfId="1" applyNumberFormat="1" applyFont="1" applyBorder="1" applyAlignment="1">
      <alignment horizontal="right" vertical="center"/>
    </xf>
    <xf numFmtId="0" fontId="11" fillId="0" borderId="1" xfId="0" applyFont="1" applyBorder="1" applyAlignment="1">
      <alignment vertical="center"/>
    </xf>
    <xf numFmtId="164" fontId="11" fillId="8" borderId="1" xfId="1" applyNumberFormat="1" applyFont="1" applyFill="1" applyBorder="1" applyAlignment="1">
      <alignment horizontal="right" vertical="center"/>
    </xf>
    <xf numFmtId="164" fontId="11" fillId="0" borderId="1" xfId="1" applyNumberFormat="1" applyFont="1" applyBorder="1" applyAlignment="1">
      <alignment horizontal="right" vertical="center"/>
    </xf>
    <xf numFmtId="164" fontId="12" fillId="0" borderId="1" xfId="1" applyNumberFormat="1" applyFont="1" applyBorder="1" applyAlignment="1">
      <alignment horizontal="right" vertical="center"/>
    </xf>
    <xf numFmtId="0" fontId="12" fillId="0" borderId="1" xfId="0" applyFont="1" applyBorder="1" applyAlignment="1">
      <alignment vertical="center"/>
    </xf>
    <xf numFmtId="164" fontId="10" fillId="7" borderId="1" xfId="1" applyNumberFormat="1" applyFont="1" applyFill="1" applyBorder="1" applyAlignment="1">
      <alignment horizontal="center" vertical="center"/>
    </xf>
    <xf numFmtId="164" fontId="13" fillId="8" borderId="1" xfId="1" applyNumberFormat="1" applyFont="1" applyFill="1" applyBorder="1" applyAlignment="1">
      <alignment horizontal="center" vertical="center"/>
    </xf>
    <xf numFmtId="164" fontId="13" fillId="0" borderId="1" xfId="1" applyNumberFormat="1" applyFont="1" applyBorder="1" applyAlignment="1">
      <alignment horizontal="center" vertical="center"/>
    </xf>
    <xf numFmtId="164" fontId="11" fillId="8" borderId="1" xfId="1" applyNumberFormat="1" applyFont="1" applyFill="1" applyBorder="1" applyAlignment="1">
      <alignment horizontal="center" vertical="center"/>
    </xf>
    <xf numFmtId="164" fontId="11" fillId="0" borderId="1" xfId="1" applyNumberFormat="1" applyFont="1" applyBorder="1" applyAlignment="1">
      <alignment horizontal="center" vertical="center"/>
    </xf>
    <xf numFmtId="164" fontId="21" fillId="0" borderId="1" xfId="1" applyNumberFormat="1" applyFont="1" applyBorder="1" applyAlignment="1">
      <alignment horizontal="center" vertical="center"/>
    </xf>
    <xf numFmtId="164" fontId="12" fillId="0" borderId="1" xfId="1" applyNumberFormat="1" applyFont="1" applyBorder="1" applyAlignment="1">
      <alignment horizontal="center" vertical="center"/>
    </xf>
    <xf numFmtId="165" fontId="20" fillId="2" borderId="0" xfId="0" quotePrefix="1" applyNumberFormat="1" applyFont="1" applyFill="1" applyAlignment="1">
      <alignment horizontal="left" vertical="center" wrapText="1"/>
    </xf>
    <xf numFmtId="0" fontId="10" fillId="2" borderId="0" xfId="0" applyFont="1" applyFill="1" applyAlignment="1">
      <alignment horizontal="right" vertical="center"/>
    </xf>
    <xf numFmtId="165" fontId="10" fillId="2" borderId="0" xfId="0" applyNumberFormat="1" applyFont="1" applyFill="1" applyAlignment="1">
      <alignment horizontal="right" vertical="center" wrapText="1"/>
    </xf>
    <xf numFmtId="0" fontId="10" fillId="2" borderId="0" xfId="0" applyFont="1" applyFill="1" applyAlignment="1">
      <alignment horizontal="right" vertical="center" wrapText="1"/>
    </xf>
    <xf numFmtId="0" fontId="26" fillId="0" borderId="25" xfId="0" applyFont="1" applyBorder="1" applyAlignment="1">
      <alignment vertical="center"/>
    </xf>
    <xf numFmtId="164" fontId="26" fillId="0" borderId="25" xfId="1" applyNumberFormat="1" applyFont="1" applyBorder="1" applyAlignment="1">
      <alignment horizontal="right" vertical="center"/>
    </xf>
    <xf numFmtId="164" fontId="26" fillId="0" borderId="25" xfId="1" applyNumberFormat="1" applyFont="1" applyBorder="1" applyAlignment="1">
      <alignment horizontal="right" vertical="center" wrapText="1"/>
    </xf>
    <xf numFmtId="0" fontId="26" fillId="0" borderId="25" xfId="0" applyFont="1" applyBorder="1" applyAlignment="1">
      <alignment horizontal="right" vertical="center" wrapText="1"/>
    </xf>
    <xf numFmtId="165" fontId="26" fillId="0" borderId="25" xfId="0" applyNumberFormat="1" applyFont="1" applyBorder="1" applyAlignment="1">
      <alignment horizontal="right" vertical="center" wrapText="1"/>
    </xf>
    <xf numFmtId="0" fontId="25" fillId="0" borderId="25" xfId="0" applyFont="1" applyBorder="1" applyAlignment="1">
      <alignment vertical="center"/>
    </xf>
    <xf numFmtId="164" fontId="25" fillId="0" borderId="25" xfId="1" applyNumberFormat="1" applyFont="1" applyBorder="1" applyAlignment="1">
      <alignment horizontal="right" vertical="center"/>
    </xf>
    <xf numFmtId="164" fontId="25" fillId="0" borderId="25" xfId="1" applyNumberFormat="1" applyFont="1" applyBorder="1" applyAlignment="1">
      <alignment horizontal="right" vertical="center" wrapText="1"/>
    </xf>
    <xf numFmtId="165" fontId="25" fillId="0" borderId="25" xfId="0" applyNumberFormat="1" applyFont="1" applyBorder="1" applyAlignment="1">
      <alignment horizontal="right" vertical="center" wrapText="1"/>
    </xf>
    <xf numFmtId="0" fontId="25" fillId="0" borderId="25" xfId="0" applyFont="1" applyBorder="1" applyAlignment="1">
      <alignment horizontal="right" vertical="center" wrapText="1"/>
    </xf>
    <xf numFmtId="0" fontId="27" fillId="0" borderId="25" xfId="0" applyFont="1" applyBorder="1" applyAlignment="1">
      <alignment vertical="center"/>
    </xf>
    <xf numFmtId="164" fontId="27" fillId="0" borderId="25" xfId="1" applyNumberFormat="1" applyFont="1" applyBorder="1" applyAlignment="1">
      <alignment horizontal="right" vertical="center"/>
    </xf>
    <xf numFmtId="164" fontId="27" fillId="0" borderId="25" xfId="1" applyNumberFormat="1" applyFont="1" applyBorder="1" applyAlignment="1">
      <alignment horizontal="right" vertical="center" wrapText="1"/>
    </xf>
    <xf numFmtId="0" fontId="27" fillId="0" borderId="25" xfId="0" applyFont="1" applyBorder="1" applyAlignment="1">
      <alignment horizontal="right" vertical="center" wrapText="1"/>
    </xf>
    <xf numFmtId="165" fontId="27" fillId="0" borderId="25" xfId="0" applyNumberFormat="1" applyFont="1" applyBorder="1" applyAlignment="1">
      <alignment horizontal="right" vertical="center" wrapText="1"/>
    </xf>
    <xf numFmtId="0" fontId="25" fillId="0" borderId="25" xfId="0" applyFont="1" applyBorder="1" applyAlignment="1">
      <alignment vertical="center" wrapText="1"/>
    </xf>
    <xf numFmtId="0" fontId="10" fillId="2" borderId="0" xfId="0" applyFont="1" applyFill="1" applyAlignment="1">
      <alignment vertical="center"/>
    </xf>
    <xf numFmtId="0" fontId="28" fillId="2" borderId="0" xfId="0" applyFont="1" applyFill="1" applyAlignment="1">
      <alignment vertical="center"/>
    </xf>
    <xf numFmtId="0" fontId="11" fillId="0" borderId="13" xfId="0" applyFont="1" applyBorder="1" applyAlignment="1">
      <alignment vertical="center"/>
    </xf>
    <xf numFmtId="164" fontId="11" fillId="0" borderId="13" xfId="1" applyNumberFormat="1" applyFont="1" applyBorder="1" applyAlignment="1">
      <alignment horizontal="right" vertical="center" wrapText="1"/>
    </xf>
    <xf numFmtId="164" fontId="11" fillId="0" borderId="13" xfId="1" applyNumberFormat="1" applyFont="1" applyBorder="1" applyAlignment="1">
      <alignment horizontal="right" vertical="center"/>
    </xf>
    <xf numFmtId="165" fontId="11" fillId="0" borderId="13" xfId="0" applyNumberFormat="1" applyFont="1" applyBorder="1" applyAlignment="1">
      <alignment horizontal="right" vertical="center"/>
    </xf>
    <xf numFmtId="165" fontId="11" fillId="0" borderId="13" xfId="0" applyNumberFormat="1" applyFont="1" applyBorder="1" applyAlignment="1">
      <alignment horizontal="right" vertical="center" wrapText="1"/>
    </xf>
    <xf numFmtId="0" fontId="12" fillId="0" borderId="13" xfId="0" applyFont="1" applyBorder="1" applyAlignment="1">
      <alignment horizontal="left" vertical="center" indent="1"/>
    </xf>
    <xf numFmtId="164" fontId="12" fillId="0" borderId="13" xfId="1" applyNumberFormat="1" applyFont="1" applyBorder="1" applyAlignment="1">
      <alignment horizontal="right" vertical="center" wrapText="1"/>
    </xf>
    <xf numFmtId="164" fontId="12" fillId="0" borderId="13" xfId="1" applyNumberFormat="1" applyFont="1" applyBorder="1" applyAlignment="1">
      <alignment horizontal="right" vertical="center"/>
    </xf>
    <xf numFmtId="165" fontId="12" fillId="0" borderId="13" xfId="0" applyNumberFormat="1" applyFont="1" applyBorder="1" applyAlignment="1">
      <alignment horizontal="right" vertical="center"/>
    </xf>
    <xf numFmtId="165" fontId="12" fillId="0" borderId="13" xfId="0" applyNumberFormat="1" applyFont="1" applyBorder="1" applyAlignment="1">
      <alignment horizontal="right" vertical="center" wrapText="1"/>
    </xf>
    <xf numFmtId="0" fontId="13" fillId="0" borderId="13" xfId="0" applyFont="1" applyBorder="1" applyAlignment="1">
      <alignment vertical="center"/>
    </xf>
    <xf numFmtId="164" fontId="13" fillId="0" borderId="13" xfId="1" applyNumberFormat="1" applyFont="1" applyBorder="1" applyAlignment="1">
      <alignment horizontal="right" vertical="center" wrapText="1"/>
    </xf>
    <xf numFmtId="165" fontId="13" fillId="0" borderId="13" xfId="0" applyNumberFormat="1" applyFont="1" applyBorder="1" applyAlignment="1">
      <alignment horizontal="right" vertical="center"/>
    </xf>
    <xf numFmtId="165" fontId="13" fillId="0" borderId="13" xfId="0" applyNumberFormat="1" applyFont="1" applyBorder="1" applyAlignment="1">
      <alignment horizontal="right" vertical="center" wrapText="1"/>
    </xf>
    <xf numFmtId="0" fontId="11" fillId="0" borderId="32" xfId="0" applyFont="1" applyBorder="1" applyAlignment="1">
      <alignment vertical="center"/>
    </xf>
    <xf numFmtId="164" fontId="11" fillId="0" borderId="32" xfId="1" applyNumberFormat="1" applyFont="1" applyBorder="1" applyAlignment="1">
      <alignment horizontal="right" vertical="center" wrapText="1"/>
    </xf>
    <xf numFmtId="164" fontId="11" fillId="0" borderId="32" xfId="1" applyNumberFormat="1" applyFont="1" applyBorder="1" applyAlignment="1">
      <alignment horizontal="right" vertical="center"/>
    </xf>
    <xf numFmtId="165" fontId="11" fillId="0" borderId="32" xfId="0" applyNumberFormat="1" applyFont="1" applyBorder="1" applyAlignment="1">
      <alignment horizontal="right" vertical="center"/>
    </xf>
    <xf numFmtId="165" fontId="11" fillId="0" borderId="32" xfId="0" applyNumberFormat="1" applyFont="1" applyBorder="1" applyAlignment="1">
      <alignment horizontal="right" vertical="center" wrapText="1"/>
    </xf>
    <xf numFmtId="0" fontId="13" fillId="8" borderId="32" xfId="0" applyFont="1" applyFill="1" applyBorder="1" applyAlignment="1">
      <alignment vertical="center"/>
    </xf>
    <xf numFmtId="164" fontId="13" fillId="8" borderId="32" xfId="1" applyNumberFormat="1" applyFont="1" applyFill="1" applyBorder="1" applyAlignment="1">
      <alignment horizontal="right" vertical="center" wrapText="1"/>
    </xf>
    <xf numFmtId="165" fontId="13" fillId="8" borderId="32" xfId="0" applyNumberFormat="1" applyFont="1" applyFill="1" applyBorder="1" applyAlignment="1">
      <alignment horizontal="right" vertical="center"/>
    </xf>
    <xf numFmtId="165" fontId="13" fillId="8" borderId="32" xfId="0" applyNumberFormat="1" applyFont="1" applyFill="1" applyBorder="1" applyAlignment="1">
      <alignment horizontal="right" vertical="center" wrapText="1"/>
    </xf>
    <xf numFmtId="0" fontId="13" fillId="0" borderId="32" xfId="0" applyFont="1" applyBorder="1" applyAlignment="1">
      <alignment vertical="center"/>
    </xf>
    <xf numFmtId="164" fontId="13" fillId="0" borderId="32" xfId="1" applyNumberFormat="1" applyFont="1" applyBorder="1" applyAlignment="1">
      <alignment horizontal="right" vertical="center" wrapText="1"/>
    </xf>
    <xf numFmtId="165" fontId="13" fillId="0" borderId="32" xfId="0" applyNumberFormat="1" applyFont="1" applyBorder="1" applyAlignment="1">
      <alignment horizontal="right" vertical="center"/>
    </xf>
    <xf numFmtId="165" fontId="13" fillId="0" borderId="32" xfId="0" applyNumberFormat="1" applyFont="1" applyBorder="1" applyAlignment="1">
      <alignment horizontal="right" vertical="center" wrapText="1"/>
    </xf>
    <xf numFmtId="0" fontId="30" fillId="8" borderId="32" xfId="0" applyFont="1" applyFill="1" applyBorder="1" applyAlignment="1">
      <alignment vertical="center"/>
    </xf>
    <xf numFmtId="164" fontId="30" fillId="8" borderId="32" xfId="1" applyNumberFormat="1" applyFont="1" applyFill="1" applyBorder="1" applyAlignment="1">
      <alignment horizontal="right" vertical="center" wrapText="1"/>
    </xf>
    <xf numFmtId="165" fontId="30" fillId="8" borderId="32" xfId="0" applyNumberFormat="1" applyFont="1" applyFill="1" applyBorder="1" applyAlignment="1">
      <alignment horizontal="right" vertical="center"/>
    </xf>
    <xf numFmtId="165" fontId="30" fillId="8" borderId="32" xfId="0" applyNumberFormat="1" applyFont="1" applyFill="1" applyBorder="1" applyAlignment="1">
      <alignment horizontal="right" vertical="center" wrapText="1"/>
    </xf>
    <xf numFmtId="0" fontId="11" fillId="0" borderId="13" xfId="0" applyFont="1" applyBorder="1" applyAlignment="1">
      <alignment horizontal="left" vertical="center" indent="1"/>
    </xf>
    <xf numFmtId="0" fontId="30" fillId="8" borderId="32" xfId="0" applyFont="1" applyFill="1" applyBorder="1" applyAlignment="1">
      <alignment vertical="center" wrapText="1"/>
    </xf>
    <xf numFmtId="164" fontId="10" fillId="2" borderId="0" xfId="1" applyNumberFormat="1" applyFont="1" applyFill="1" applyAlignment="1">
      <alignment horizontal="right" vertical="center" wrapText="1"/>
    </xf>
    <xf numFmtId="165" fontId="10" fillId="2" borderId="0" xfId="0" applyNumberFormat="1" applyFont="1" applyFill="1" applyAlignment="1">
      <alignment horizontal="right" vertical="center"/>
    </xf>
    <xf numFmtId="0" fontId="10" fillId="2" borderId="32" xfId="0" applyFont="1" applyFill="1" applyBorder="1" applyAlignment="1">
      <alignment vertical="center"/>
    </xf>
    <xf numFmtId="165" fontId="10" fillId="2" borderId="32" xfId="0" applyNumberFormat="1" applyFont="1" applyFill="1" applyBorder="1" applyAlignment="1">
      <alignment horizontal="right" vertical="center" wrapText="1"/>
    </xf>
    <xf numFmtId="0" fontId="10" fillId="2" borderId="32" xfId="0" quotePrefix="1" applyFont="1" applyFill="1" applyBorder="1" applyAlignment="1">
      <alignment horizontal="right" vertical="center"/>
    </xf>
    <xf numFmtId="0" fontId="31" fillId="0" borderId="0" xfId="0" applyFont="1"/>
    <xf numFmtId="10" fontId="26" fillId="0" borderId="25" xfId="0" applyNumberFormat="1" applyFont="1" applyBorder="1" applyAlignment="1">
      <alignment horizontal="right" vertical="center" wrapText="1"/>
    </xf>
    <xf numFmtId="10" fontId="27" fillId="0" borderId="25" xfId="0" applyNumberFormat="1" applyFont="1" applyBorder="1" applyAlignment="1">
      <alignment horizontal="right" vertical="center" wrapText="1"/>
    </xf>
    <xf numFmtId="10" fontId="25" fillId="0" borderId="25" xfId="0" applyNumberFormat="1" applyFont="1" applyBorder="1" applyAlignment="1">
      <alignment horizontal="right" vertical="center" wrapText="1"/>
    </xf>
    <xf numFmtId="164" fontId="32" fillId="0" borderId="0" xfId="1" applyNumberFormat="1" applyFont="1" applyAlignment="1">
      <alignment vertical="center"/>
    </xf>
    <xf numFmtId="165" fontId="32" fillId="0" borderId="0" xfId="2" applyNumberFormat="1" applyFont="1" applyAlignment="1">
      <alignment vertical="center"/>
    </xf>
    <xf numFmtId="0" fontId="32" fillId="0" borderId="0" xfId="0" applyFont="1" applyAlignment="1">
      <alignment horizontal="right" vertical="center"/>
    </xf>
    <xf numFmtId="0" fontId="32" fillId="0" borderId="0" xfId="0" applyFont="1" applyAlignment="1">
      <alignment vertical="center"/>
    </xf>
    <xf numFmtId="0" fontId="3" fillId="0" borderId="3" xfId="0" applyFont="1" applyBorder="1" applyAlignment="1">
      <alignment vertical="center"/>
    </xf>
    <xf numFmtId="164" fontId="32" fillId="0" borderId="3" xfId="1" applyNumberFormat="1" applyFont="1" applyBorder="1" applyAlignment="1">
      <alignment vertical="center"/>
    </xf>
    <xf numFmtId="165" fontId="32" fillId="0" borderId="3" xfId="2" applyNumberFormat="1" applyFont="1" applyBorder="1" applyAlignment="1">
      <alignment vertical="center"/>
    </xf>
    <xf numFmtId="0" fontId="32" fillId="0" borderId="3" xfId="0" applyFont="1" applyBorder="1" applyAlignment="1">
      <alignment horizontal="right" vertical="center"/>
    </xf>
    <xf numFmtId="164" fontId="32" fillId="0" borderId="0" xfId="1" applyNumberFormat="1" applyFont="1" applyFill="1" applyAlignment="1">
      <alignment vertical="center"/>
    </xf>
    <xf numFmtId="165" fontId="32" fillId="0" borderId="0" xfId="2" applyNumberFormat="1" applyFont="1" applyFill="1" applyAlignment="1">
      <alignment vertical="center"/>
    </xf>
    <xf numFmtId="0" fontId="33" fillId="2" borderId="0" xfId="0" applyFont="1" applyFill="1" applyAlignment="1">
      <alignment vertical="center"/>
    </xf>
    <xf numFmtId="0" fontId="34" fillId="0" borderId="13" xfId="0" applyFont="1" applyBorder="1" applyAlignment="1">
      <alignment vertical="center"/>
    </xf>
    <xf numFmtId="0" fontId="35" fillId="0" borderId="13" xfId="0" quotePrefix="1" applyFont="1" applyBorder="1" applyAlignment="1">
      <alignment horizontal="right" vertical="center"/>
    </xf>
    <xf numFmtId="165" fontId="35" fillId="0" borderId="13" xfId="2" applyNumberFormat="1" applyFont="1" applyBorder="1" applyAlignment="1">
      <alignment horizontal="right" vertical="center"/>
    </xf>
    <xf numFmtId="0" fontId="35" fillId="0" borderId="13" xfId="0" applyFont="1" applyBorder="1" applyAlignment="1">
      <alignment vertical="center"/>
    </xf>
    <xf numFmtId="164" fontId="35" fillId="0" borderId="13" xfId="1" applyNumberFormat="1" applyFont="1" applyBorder="1" applyAlignment="1">
      <alignment horizontal="right" vertical="center"/>
    </xf>
    <xf numFmtId="164" fontId="32" fillId="0" borderId="0" xfId="0" applyNumberFormat="1" applyFont="1" applyAlignment="1">
      <alignment vertical="center"/>
    </xf>
    <xf numFmtId="0" fontId="36" fillId="0" borderId="13" xfId="0" applyFont="1" applyBorder="1" applyAlignment="1">
      <alignment vertical="center"/>
    </xf>
    <xf numFmtId="164" fontId="36" fillId="0" borderId="13" xfId="1" applyNumberFormat="1" applyFont="1" applyBorder="1" applyAlignment="1">
      <alignment horizontal="right" vertical="center"/>
    </xf>
    <xf numFmtId="165" fontId="36" fillId="0" borderId="13" xfId="2" applyNumberFormat="1" applyFont="1" applyBorder="1" applyAlignment="1">
      <alignment horizontal="right" vertical="center"/>
    </xf>
    <xf numFmtId="0" fontId="37" fillId="0" borderId="13" xfId="0" applyFont="1" applyBorder="1" applyAlignment="1">
      <alignment vertical="center"/>
    </xf>
    <xf numFmtId="165" fontId="37" fillId="0" borderId="13" xfId="2" applyNumberFormat="1" applyFont="1" applyBorder="1" applyAlignment="1">
      <alignment horizontal="right" vertical="center"/>
    </xf>
    <xf numFmtId="167" fontId="37" fillId="0" borderId="33" xfId="0" quotePrefix="1" applyNumberFormat="1" applyFont="1" applyBorder="1" applyAlignment="1">
      <alignment horizontal="right" vertical="center" readingOrder="1"/>
    </xf>
    <xf numFmtId="164" fontId="34" fillId="0" borderId="13" xfId="1" applyNumberFormat="1" applyFont="1" applyBorder="1" applyAlignment="1">
      <alignment horizontal="right" vertical="center"/>
    </xf>
    <xf numFmtId="165" fontId="34" fillId="0" borderId="13" xfId="2" applyNumberFormat="1" applyFont="1" applyBorder="1" applyAlignment="1">
      <alignment horizontal="right" vertical="center"/>
    </xf>
    <xf numFmtId="0" fontId="38" fillId="0" borderId="13" xfId="0" applyFont="1" applyBorder="1" applyAlignment="1">
      <alignment vertical="center"/>
    </xf>
    <xf numFmtId="0" fontId="39" fillId="0" borderId="13" xfId="0" applyFont="1" applyBorder="1" applyAlignment="1">
      <alignment horizontal="right" vertical="center"/>
    </xf>
    <xf numFmtId="165" fontId="35" fillId="0" borderId="13" xfId="0" applyNumberFormat="1" applyFont="1" applyBorder="1" applyAlignment="1">
      <alignment horizontal="right" vertical="center"/>
    </xf>
    <xf numFmtId="0" fontId="36" fillId="0" borderId="13" xfId="0" applyFont="1" applyBorder="1" applyAlignment="1">
      <alignment horizontal="right" vertical="center"/>
    </xf>
    <xf numFmtId="165" fontId="36" fillId="0" borderId="13" xfId="0" applyNumberFormat="1" applyFont="1" applyBorder="1" applyAlignment="1">
      <alignment horizontal="right" vertical="center"/>
    </xf>
    <xf numFmtId="164" fontId="34" fillId="0" borderId="13" xfId="1" applyNumberFormat="1" applyFont="1" applyFill="1" applyBorder="1" applyAlignment="1">
      <alignment horizontal="right" vertical="center"/>
    </xf>
    <xf numFmtId="0" fontId="40" fillId="2" borderId="0" xfId="0" applyFont="1" applyFill="1" applyAlignment="1">
      <alignment vertical="center"/>
    </xf>
    <xf numFmtId="165" fontId="35" fillId="0" borderId="13" xfId="2" applyNumberFormat="1" applyFont="1" applyBorder="1" applyAlignment="1">
      <alignment horizontal="right" vertical="center" wrapText="1"/>
    </xf>
    <xf numFmtId="168" fontId="35" fillId="0" borderId="13" xfId="0" quotePrefix="1" applyNumberFormat="1" applyFont="1" applyBorder="1" applyAlignment="1">
      <alignment horizontal="right" vertical="center"/>
    </xf>
    <xf numFmtId="0" fontId="35" fillId="0" borderId="13" xfId="0" applyFont="1" applyBorder="1" applyAlignment="1">
      <alignment horizontal="right" vertical="center"/>
    </xf>
    <xf numFmtId="165" fontId="34" fillId="0" borderId="13" xfId="0" applyNumberFormat="1" applyFont="1" applyFill="1" applyBorder="1" applyAlignment="1">
      <alignment horizontal="right" vertical="center"/>
    </xf>
    <xf numFmtId="164" fontId="32" fillId="0" borderId="0" xfId="1" applyNumberFormat="1" applyFont="1"/>
    <xf numFmtId="165" fontId="32" fillId="0" borderId="0" xfId="2" applyNumberFormat="1" applyFont="1"/>
    <xf numFmtId="0" fontId="32" fillId="0" borderId="0" xfId="0" applyFont="1"/>
    <xf numFmtId="164" fontId="32" fillId="0" borderId="3" xfId="1" applyNumberFormat="1" applyFont="1" applyBorder="1"/>
    <xf numFmtId="165" fontId="32" fillId="0" borderId="3" xfId="2" applyNumberFormat="1" applyFont="1" applyBorder="1"/>
    <xf numFmtId="164" fontId="32" fillId="0" borderId="0" xfId="1" applyNumberFormat="1" applyFont="1" applyBorder="1"/>
    <xf numFmtId="165" fontId="32" fillId="0" borderId="0" xfId="2" applyNumberFormat="1" applyFont="1" applyBorder="1"/>
    <xf numFmtId="0" fontId="33" fillId="2" borderId="34" xfId="0" applyFont="1" applyFill="1" applyBorder="1" applyAlignment="1">
      <alignment vertical="center"/>
    </xf>
    <xf numFmtId="164" fontId="36" fillId="0" borderId="13" xfId="1" applyNumberFormat="1" applyFont="1" applyBorder="1" applyAlignment="1">
      <alignment vertical="center"/>
    </xf>
    <xf numFmtId="165" fontId="36" fillId="0" borderId="13" xfId="2" applyNumberFormat="1" applyFont="1" applyBorder="1" applyAlignment="1">
      <alignment vertical="center"/>
    </xf>
    <xf numFmtId="164" fontId="35" fillId="0" borderId="13" xfId="1" applyNumberFormat="1" applyFont="1" applyBorder="1" applyAlignment="1">
      <alignment horizontal="center" vertical="center"/>
    </xf>
    <xf numFmtId="164" fontId="32" fillId="0" borderId="0" xfId="0" applyNumberFormat="1" applyFont="1"/>
    <xf numFmtId="0" fontId="32" fillId="2" borderId="34" xfId="0" applyFont="1" applyFill="1" applyBorder="1" applyAlignment="1">
      <alignment vertical="center"/>
    </xf>
    <xf numFmtId="3" fontId="35" fillId="0" borderId="13" xfId="0" applyNumberFormat="1" applyFont="1" applyBorder="1" applyAlignment="1">
      <alignment horizontal="right" vertical="center"/>
    </xf>
    <xf numFmtId="9" fontId="2" fillId="0" borderId="0" xfId="2" applyFont="1" applyAlignment="1">
      <alignment vertical="center"/>
    </xf>
    <xf numFmtId="9" fontId="3" fillId="0" borderId="3" xfId="2" applyFont="1" applyBorder="1"/>
    <xf numFmtId="9" fontId="24" fillId="0" borderId="0" xfId="2" applyFont="1" applyBorder="1"/>
    <xf numFmtId="9" fontId="32" fillId="0" borderId="0" xfId="2" applyFont="1" applyFill="1" applyBorder="1"/>
    <xf numFmtId="165" fontId="37" fillId="0" borderId="13" xfId="2" quotePrefix="1" applyNumberFormat="1" applyFont="1" applyBorder="1" applyAlignment="1">
      <alignment horizontal="right" vertical="center"/>
    </xf>
    <xf numFmtId="164" fontId="35" fillId="0" borderId="13" xfId="1" applyNumberFormat="1" applyFont="1" applyBorder="1" applyAlignment="1">
      <alignment vertical="center"/>
    </xf>
    <xf numFmtId="165" fontId="39" fillId="0" borderId="13" xfId="0" applyNumberFormat="1" applyFont="1" applyBorder="1" applyAlignment="1">
      <alignment horizontal="right" vertical="center"/>
    </xf>
    <xf numFmtId="165" fontId="42" fillId="0" borderId="13" xfId="0" applyNumberFormat="1" applyFont="1" applyBorder="1" applyAlignment="1">
      <alignment horizontal="right" vertical="center"/>
    </xf>
    <xf numFmtId="0" fontId="39" fillId="2" borderId="0" xfId="0" applyFont="1" applyFill="1" applyAlignment="1">
      <alignment vertical="center"/>
    </xf>
    <xf numFmtId="165" fontId="32" fillId="0" borderId="0" xfId="0" applyNumberFormat="1" applyFont="1"/>
    <xf numFmtId="43" fontId="32" fillId="0" borderId="0" xfId="1" applyFont="1"/>
    <xf numFmtId="170" fontId="32" fillId="0" borderId="0" xfId="1" applyNumberFormat="1" applyFont="1"/>
    <xf numFmtId="167" fontId="41" fillId="0" borderId="0" xfId="0" quotePrefix="1" applyNumberFormat="1" applyFont="1" applyAlignment="1">
      <alignment horizontal="right" vertical="center" readingOrder="1"/>
    </xf>
    <xf numFmtId="167" fontId="41" fillId="0" borderId="33" xfId="0" quotePrefix="1" applyNumberFormat="1" applyFont="1" applyBorder="1" applyAlignment="1">
      <alignment horizontal="right" vertical="center" readingOrder="1"/>
    </xf>
    <xf numFmtId="165" fontId="37" fillId="0" borderId="33" xfId="2" applyNumberFormat="1" applyFont="1" applyBorder="1" applyAlignment="1">
      <alignment horizontal="right" vertical="center"/>
    </xf>
    <xf numFmtId="165" fontId="37" fillId="0" borderId="13" xfId="2" applyNumberFormat="1" applyFont="1" applyFill="1" applyBorder="1" applyAlignment="1">
      <alignment horizontal="right" vertical="center"/>
    </xf>
    <xf numFmtId="165" fontId="34" fillId="0" borderId="13" xfId="0" applyNumberFormat="1" applyFont="1" applyBorder="1" applyAlignment="1">
      <alignment horizontal="right" vertical="center"/>
    </xf>
    <xf numFmtId="165" fontId="32" fillId="0" borderId="0" xfId="1" applyNumberFormat="1" applyFont="1" applyAlignment="1">
      <alignment vertical="center"/>
    </xf>
    <xf numFmtId="43" fontId="32" fillId="0" borderId="0" xfId="1" applyFont="1" applyBorder="1" applyAlignment="1">
      <alignment vertical="center"/>
    </xf>
    <xf numFmtId="165" fontId="32" fillId="0" borderId="0" xfId="0" applyNumberFormat="1" applyFont="1" applyAlignment="1">
      <alignment vertical="center"/>
    </xf>
    <xf numFmtId="165" fontId="36" fillId="0" borderId="0" xfId="2" applyNumberFormat="1" applyFont="1" applyBorder="1" applyAlignment="1">
      <alignment horizontal="right" vertical="center"/>
    </xf>
    <xf numFmtId="164" fontId="36" fillId="0" borderId="13" xfId="1" applyNumberFormat="1" applyFont="1" applyFill="1" applyBorder="1" applyAlignment="1">
      <alignment horizontal="right" vertical="center"/>
    </xf>
    <xf numFmtId="165" fontId="36" fillId="0" borderId="13" xfId="2" applyNumberFormat="1" applyFont="1" applyFill="1" applyBorder="1" applyAlignment="1">
      <alignment horizontal="right" vertical="center"/>
    </xf>
    <xf numFmtId="164" fontId="35" fillId="0" borderId="13" xfId="1" applyNumberFormat="1" applyFont="1" applyFill="1" applyBorder="1" applyAlignment="1">
      <alignment horizontal="right" vertical="center"/>
    </xf>
    <xf numFmtId="165" fontId="35" fillId="0" borderId="13" xfId="2" applyNumberFormat="1" applyFont="1" applyFill="1" applyBorder="1" applyAlignment="1">
      <alignment horizontal="right" vertical="center" wrapText="1"/>
    </xf>
    <xf numFmtId="165" fontId="35" fillId="0" borderId="13" xfId="2" applyNumberFormat="1" applyFont="1" applyFill="1" applyBorder="1" applyAlignment="1">
      <alignment horizontal="right" vertical="center"/>
    </xf>
    <xf numFmtId="164" fontId="32" fillId="0" borderId="0" xfId="0" applyNumberFormat="1" applyFont="1" applyAlignment="1">
      <alignment horizontal="right" vertical="center"/>
    </xf>
    <xf numFmtId="165" fontId="32" fillId="0" borderId="0" xfId="1" applyNumberFormat="1" applyFont="1" applyBorder="1" applyAlignment="1">
      <alignment vertical="center"/>
    </xf>
    <xf numFmtId="9" fontId="32" fillId="0" borderId="0" xfId="2" applyFont="1" applyAlignment="1">
      <alignment vertical="center"/>
    </xf>
    <xf numFmtId="164" fontId="43" fillId="0" borderId="0" xfId="0" applyNumberFormat="1" applyFont="1" applyAlignment="1">
      <alignment vertical="center"/>
    </xf>
    <xf numFmtId="0" fontId="32" fillId="2" borderId="0" xfId="0" applyFont="1" applyFill="1" applyAlignment="1">
      <alignment vertical="center"/>
    </xf>
    <xf numFmtId="0" fontId="36" fillId="0" borderId="25" xfId="0" applyFont="1" applyBorder="1" applyAlignment="1">
      <alignment vertical="center"/>
    </xf>
    <xf numFmtId="164" fontId="36" fillId="0" borderId="25" xfId="1" applyNumberFormat="1" applyFont="1" applyBorder="1" applyAlignment="1">
      <alignment horizontal="right" vertical="center"/>
    </xf>
    <xf numFmtId="165" fontId="36" fillId="0" borderId="25" xfId="2" applyNumberFormat="1" applyFont="1" applyBorder="1" applyAlignment="1">
      <alignment horizontal="right" vertical="center"/>
    </xf>
    <xf numFmtId="164" fontId="0" fillId="0" borderId="0" xfId="0" applyNumberFormat="1"/>
    <xf numFmtId="0" fontId="35" fillId="0" borderId="25" xfId="0" applyFont="1" applyBorder="1" applyAlignment="1">
      <alignment vertical="center"/>
    </xf>
    <xf numFmtId="164" fontId="35" fillId="0" borderId="25" xfId="1" applyNumberFormat="1" applyFont="1" applyBorder="1" applyAlignment="1">
      <alignment horizontal="right" vertical="center"/>
    </xf>
    <xf numFmtId="165" fontId="35" fillId="0" borderId="25" xfId="2" applyNumberFormat="1" applyFont="1" applyBorder="1" applyAlignment="1">
      <alignment horizontal="right" vertical="center"/>
    </xf>
    <xf numFmtId="0" fontId="34" fillId="0" borderId="35" xfId="0" applyFont="1" applyBorder="1" applyAlignment="1">
      <alignment vertical="center"/>
    </xf>
    <xf numFmtId="0" fontId="39" fillId="0" borderId="13" xfId="0" applyFont="1" applyBorder="1" applyAlignment="1">
      <alignment vertical="center"/>
    </xf>
    <xf numFmtId="0" fontId="34" fillId="0" borderId="25" xfId="0" applyFont="1" applyBorder="1" applyAlignment="1">
      <alignment vertical="center"/>
    </xf>
    <xf numFmtId="16" fontId="35" fillId="0" borderId="25" xfId="0" quotePrefix="1" applyNumberFormat="1" applyFont="1" applyBorder="1" applyAlignment="1">
      <alignment horizontal="right" vertical="center"/>
    </xf>
    <xf numFmtId="0" fontId="35" fillId="0" borderId="25" xfId="0" applyFont="1" applyBorder="1" applyAlignment="1">
      <alignment horizontal="right" vertical="center"/>
    </xf>
    <xf numFmtId="165" fontId="0" fillId="0" borderId="0" xfId="1" applyNumberFormat="1" applyFont="1"/>
    <xf numFmtId="43" fontId="0" fillId="0" borderId="0" xfId="1" applyFont="1"/>
    <xf numFmtId="165" fontId="36" fillId="0" borderId="0" xfId="2" applyNumberFormat="1" applyFont="1" applyFill="1" applyBorder="1" applyAlignment="1">
      <alignment horizontal="right" vertical="center"/>
    </xf>
    <xf numFmtId="0" fontId="35" fillId="0" borderId="0" xfId="0" applyFont="1" applyAlignment="1">
      <alignment vertical="center"/>
    </xf>
    <xf numFmtId="164" fontId="35" fillId="0" borderId="0" xfId="1" applyNumberFormat="1" applyFont="1" applyBorder="1" applyAlignment="1">
      <alignment horizontal="right" vertical="center"/>
    </xf>
    <xf numFmtId="165" fontId="35" fillId="0" borderId="0" xfId="2" applyNumberFormat="1" applyFont="1" applyBorder="1" applyAlignment="1">
      <alignment horizontal="right" vertical="center"/>
    </xf>
    <xf numFmtId="165" fontId="42" fillId="0" borderId="0" xfId="2" applyNumberFormat="1" applyFont="1" applyBorder="1" applyAlignment="1">
      <alignment horizontal="right" vertical="center"/>
    </xf>
    <xf numFmtId="165" fontId="0" fillId="0" borderId="0" xfId="0" applyNumberFormat="1" applyAlignment="1">
      <alignment horizontal="right"/>
    </xf>
    <xf numFmtId="164" fontId="34" fillId="0" borderId="25" xfId="1" applyNumberFormat="1" applyFont="1" applyFill="1" applyBorder="1" applyAlignment="1">
      <alignment horizontal="right" vertical="center"/>
    </xf>
    <xf numFmtId="0" fontId="33" fillId="2" borderId="13" xfId="0" applyFont="1" applyFill="1" applyBorder="1" applyAlignment="1">
      <alignment vertical="center"/>
    </xf>
    <xf numFmtId="0" fontId="39" fillId="2" borderId="13" xfId="0" applyFont="1" applyFill="1" applyBorder="1" applyAlignment="1">
      <alignment vertical="center"/>
    </xf>
    <xf numFmtId="0" fontId="34" fillId="0" borderId="36" xfId="0" applyFont="1" applyBorder="1"/>
    <xf numFmtId="0" fontId="35" fillId="0" borderId="37" xfId="0" quotePrefix="1" applyFont="1" applyBorder="1" applyAlignment="1">
      <alignment horizontal="right" vertical="center"/>
    </xf>
    <xf numFmtId="165" fontId="35" fillId="0" borderId="37" xfId="2" applyNumberFormat="1" applyFont="1" applyBorder="1" applyAlignment="1">
      <alignment horizontal="right" vertical="center"/>
    </xf>
    <xf numFmtId="0" fontId="35" fillId="0" borderId="38" xfId="0" applyFont="1" applyBorder="1" applyAlignment="1">
      <alignment vertical="center"/>
    </xf>
    <xf numFmtId="164" fontId="35" fillId="0" borderId="38" xfId="1" applyNumberFormat="1" applyFont="1" applyBorder="1" applyAlignment="1">
      <alignment horizontal="right" vertical="center"/>
    </xf>
    <xf numFmtId="165" fontId="35" fillId="0" borderId="38" xfId="2" applyNumberFormat="1" applyFont="1" applyBorder="1" applyAlignment="1">
      <alignment horizontal="right" vertical="center"/>
    </xf>
    <xf numFmtId="0" fontId="36" fillId="0" borderId="38" xfId="0" applyFont="1" applyBorder="1" applyAlignment="1">
      <alignment vertical="center"/>
    </xf>
    <xf numFmtId="164" fontId="36" fillId="0" borderId="38" xfId="1" applyNumberFormat="1" applyFont="1" applyBorder="1" applyAlignment="1">
      <alignment horizontal="right" vertical="center"/>
    </xf>
    <xf numFmtId="165" fontId="36" fillId="0" borderId="38" xfId="2" applyNumberFormat="1" applyFont="1" applyBorder="1" applyAlignment="1">
      <alignment horizontal="right" vertical="center"/>
    </xf>
    <xf numFmtId="0" fontId="37" fillId="0" borderId="38" xfId="0" applyFont="1" applyBorder="1" applyAlignment="1">
      <alignment vertical="center"/>
    </xf>
    <xf numFmtId="165" fontId="37" fillId="0" borderId="38" xfId="2" applyNumberFormat="1" applyFont="1" applyFill="1" applyBorder="1"/>
    <xf numFmtId="165" fontId="37" fillId="0" borderId="38" xfId="0" quotePrefix="1" applyNumberFormat="1" applyFont="1" applyBorder="1" applyAlignment="1">
      <alignment horizontal="right"/>
    </xf>
    <xf numFmtId="164" fontId="35" fillId="0" borderId="38" xfId="0" applyNumberFormat="1" applyFont="1" applyBorder="1"/>
    <xf numFmtId="164" fontId="43" fillId="0" borderId="0" xfId="0" applyNumberFormat="1" applyFont="1"/>
    <xf numFmtId="164" fontId="36" fillId="0" borderId="38" xfId="1" applyNumberFormat="1" applyFont="1" applyFill="1" applyBorder="1" applyAlignment="1">
      <alignment horizontal="right" vertical="center" wrapText="1"/>
    </xf>
    <xf numFmtId="164" fontId="36" fillId="0" borderId="38" xfId="1" applyNumberFormat="1" applyFont="1" applyFill="1" applyBorder="1" applyAlignment="1">
      <alignment horizontal="right" vertical="center"/>
    </xf>
    <xf numFmtId="165" fontId="32" fillId="0" borderId="0" xfId="0" applyNumberFormat="1" applyFont="1" applyAlignment="1">
      <alignment horizontal="right"/>
    </xf>
    <xf numFmtId="0" fontId="43" fillId="0" borderId="0" xfId="0" applyFont="1"/>
    <xf numFmtId="16" fontId="35" fillId="0" borderId="13" xfId="0" quotePrefix="1" applyNumberFormat="1" applyFont="1" applyBorder="1" applyAlignment="1">
      <alignment horizontal="right" vertical="center"/>
    </xf>
    <xf numFmtId="165" fontId="32" fillId="0" borderId="0" xfId="2" applyNumberFormat="1" applyFont="1" applyBorder="1" applyAlignment="1">
      <alignment vertical="center"/>
    </xf>
    <xf numFmtId="0" fontId="35" fillId="0" borderId="38" xfId="0" applyFont="1" applyBorder="1" applyAlignment="1">
      <alignment horizontal="right" vertical="center"/>
    </xf>
    <xf numFmtId="0" fontId="35" fillId="0" borderId="0" xfId="0" applyFont="1" applyAlignment="1">
      <alignment horizontal="right" vertical="center"/>
    </xf>
    <xf numFmtId="0" fontId="35" fillId="4" borderId="39" xfId="0" applyFont="1" applyFill="1" applyBorder="1" applyAlignment="1">
      <alignment vertical="center"/>
    </xf>
    <xf numFmtId="164" fontId="35" fillId="0" borderId="40" xfId="1" applyNumberFormat="1" applyFont="1" applyBorder="1" applyAlignment="1">
      <alignment horizontal="right" vertical="center" wrapText="1"/>
    </xf>
    <xf numFmtId="164" fontId="35" fillId="0" borderId="13" xfId="1" applyNumberFormat="1" applyFont="1" applyBorder="1" applyAlignment="1">
      <alignment horizontal="right" vertical="center" wrapText="1"/>
    </xf>
    <xf numFmtId="164" fontId="35" fillId="0" borderId="0" xfId="1" applyNumberFormat="1" applyFont="1" applyBorder="1" applyAlignment="1">
      <alignment horizontal="right" vertical="center" wrapText="1"/>
    </xf>
    <xf numFmtId="0" fontId="36" fillId="4" borderId="41" xfId="0" applyFont="1" applyFill="1" applyBorder="1" applyAlignment="1">
      <alignment vertical="center"/>
    </xf>
    <xf numFmtId="164" fontId="36" fillId="0" borderId="33" xfId="1" applyNumberFormat="1" applyFont="1" applyBorder="1" applyAlignment="1">
      <alignment horizontal="right" vertical="center" wrapText="1"/>
    </xf>
    <xf numFmtId="165" fontId="36" fillId="0" borderId="33" xfId="2" applyNumberFormat="1" applyFont="1" applyBorder="1" applyAlignment="1">
      <alignment horizontal="right" vertical="center"/>
    </xf>
    <xf numFmtId="164" fontId="36" fillId="0" borderId="0" xfId="1" applyNumberFormat="1" applyFont="1" applyBorder="1" applyAlignment="1">
      <alignment horizontal="right" vertical="center" wrapText="1"/>
    </xf>
    <xf numFmtId="0" fontId="35" fillId="4" borderId="42" xfId="0" applyFont="1" applyFill="1" applyBorder="1" applyAlignment="1">
      <alignment vertical="center"/>
    </xf>
    <xf numFmtId="164" fontId="35" fillId="0" borderId="33" xfId="1" applyNumberFormat="1" applyFont="1" applyBorder="1" applyAlignment="1">
      <alignment horizontal="right" vertical="center" wrapText="1"/>
    </xf>
    <xf numFmtId="165" fontId="35" fillId="0" borderId="33" xfId="2" applyNumberFormat="1" applyFont="1" applyBorder="1" applyAlignment="1">
      <alignment horizontal="right" vertical="center"/>
    </xf>
    <xf numFmtId="0" fontId="36" fillId="4" borderId="42" xfId="0" applyFont="1" applyFill="1" applyBorder="1" applyAlignment="1">
      <alignment vertical="center"/>
    </xf>
    <xf numFmtId="164" fontId="35" fillId="0" borderId="33" xfId="1" applyNumberFormat="1" applyFont="1" applyBorder="1" applyAlignment="1">
      <alignment horizontal="right"/>
    </xf>
    <xf numFmtId="164" fontId="35" fillId="0" borderId="0" xfId="1" applyNumberFormat="1" applyFont="1" applyBorder="1" applyAlignment="1">
      <alignment horizontal="right"/>
    </xf>
    <xf numFmtId="0" fontId="37" fillId="4" borderId="42" xfId="0" applyFont="1" applyFill="1" applyBorder="1" applyAlignment="1">
      <alignment vertical="center"/>
    </xf>
    <xf numFmtId="165" fontId="37" fillId="0" borderId="33" xfId="2" applyNumberFormat="1" applyFont="1" applyFill="1" applyBorder="1" applyAlignment="1">
      <alignment horizontal="right"/>
    </xf>
    <xf numFmtId="165" fontId="37" fillId="0" borderId="33" xfId="2" quotePrefix="1" applyNumberFormat="1" applyFont="1" applyFill="1" applyBorder="1" applyAlignment="1">
      <alignment horizontal="right" vertical="center"/>
    </xf>
    <xf numFmtId="0" fontId="24" fillId="0" borderId="0" xfId="0" applyFont="1" applyAlignment="1">
      <alignment vertical="center"/>
    </xf>
    <xf numFmtId="165" fontId="37" fillId="0" borderId="0" xfId="2" applyNumberFormat="1" applyFont="1" applyBorder="1" applyAlignment="1">
      <alignment horizontal="right"/>
    </xf>
    <xf numFmtId="165" fontId="37" fillId="0" borderId="0" xfId="2" quotePrefix="1" applyNumberFormat="1" applyFont="1" applyBorder="1" applyAlignment="1">
      <alignment horizontal="right" vertical="center"/>
    </xf>
    <xf numFmtId="164" fontId="36" fillId="0" borderId="33" xfId="1" applyNumberFormat="1" applyFont="1" applyFill="1" applyBorder="1" applyAlignment="1">
      <alignment horizontal="right"/>
    </xf>
    <xf numFmtId="164" fontId="36" fillId="0" borderId="0" xfId="1" applyNumberFormat="1" applyFont="1" applyFill="1" applyBorder="1" applyAlignment="1">
      <alignment horizontal="right"/>
    </xf>
    <xf numFmtId="0" fontId="34" fillId="4" borderId="33" xfId="0" applyFont="1" applyFill="1" applyBorder="1" applyAlignment="1">
      <alignment horizontal="left"/>
    </xf>
    <xf numFmtId="165" fontId="24" fillId="0" borderId="0" xfId="0" applyNumberFormat="1" applyFont="1" applyAlignment="1">
      <alignment vertical="center"/>
    </xf>
    <xf numFmtId="164" fontId="35" fillId="0" borderId="33" xfId="1" applyNumberFormat="1" applyFont="1" applyFill="1" applyBorder="1" applyAlignment="1">
      <alignment horizontal="right"/>
    </xf>
    <xf numFmtId="164" fontId="35" fillId="0" borderId="0" xfId="1" applyNumberFormat="1" applyFont="1" applyFill="1" applyBorder="1" applyAlignment="1">
      <alignment horizontal="right"/>
    </xf>
    <xf numFmtId="0" fontId="37" fillId="0" borderId="42" xfId="0" applyFont="1" applyBorder="1" applyAlignment="1">
      <alignment vertical="center"/>
    </xf>
    <xf numFmtId="165" fontId="35" fillId="0" borderId="33" xfId="2" applyNumberFormat="1" applyFont="1" applyFill="1" applyBorder="1" applyAlignment="1">
      <alignment horizontal="right" vertical="center"/>
    </xf>
    <xf numFmtId="165" fontId="35" fillId="0" borderId="0" xfId="2" applyNumberFormat="1" applyFont="1" applyFill="1" applyBorder="1" applyAlignment="1">
      <alignment horizontal="right" vertical="center"/>
    </xf>
    <xf numFmtId="0" fontId="34" fillId="4" borderId="42" xfId="0" applyFont="1" applyFill="1" applyBorder="1" applyAlignment="1">
      <alignment vertical="center"/>
    </xf>
    <xf numFmtId="0" fontId="34" fillId="0" borderId="43" xfId="0" applyFont="1" applyBorder="1" applyAlignment="1">
      <alignment vertical="center"/>
    </xf>
    <xf numFmtId="165" fontId="36" fillId="0" borderId="33" xfId="2" applyNumberFormat="1" applyFont="1" applyFill="1" applyBorder="1" applyAlignment="1">
      <alignment horizontal="right" vertical="center"/>
    </xf>
    <xf numFmtId="0" fontId="34" fillId="0" borderId="11" xfId="0" applyFont="1" applyBorder="1" applyAlignment="1">
      <alignment vertical="center"/>
    </xf>
    <xf numFmtId="165" fontId="36" fillId="0" borderId="0" xfId="2" applyNumberFormat="1" applyFont="1" applyFill="1" applyAlignment="1">
      <alignment horizontal="right" vertical="center"/>
    </xf>
    <xf numFmtId="0" fontId="35" fillId="0" borderId="33" xfId="0" applyFont="1" applyBorder="1" applyAlignment="1">
      <alignment horizontal="right"/>
    </xf>
    <xf numFmtId="0" fontId="35" fillId="0" borderId="0" xfId="0" applyFont="1" applyAlignment="1">
      <alignment horizontal="right"/>
    </xf>
    <xf numFmtId="164" fontId="36" fillId="0" borderId="33" xfId="0" applyNumberFormat="1" applyFont="1" applyBorder="1" applyAlignment="1">
      <alignment horizontal="right"/>
    </xf>
    <xf numFmtId="164" fontId="36" fillId="0" borderId="33" xfId="1" applyNumberFormat="1" applyFont="1" applyFill="1" applyBorder="1" applyAlignment="1">
      <alignment horizontal="right" vertical="center" wrapText="1"/>
    </xf>
    <xf numFmtId="164" fontId="36" fillId="0" borderId="0" xfId="0" applyNumberFormat="1" applyFont="1" applyAlignment="1">
      <alignment horizontal="right"/>
    </xf>
    <xf numFmtId="164" fontId="36" fillId="0" borderId="0" xfId="1" applyNumberFormat="1" applyFont="1" applyFill="1" applyBorder="1" applyAlignment="1">
      <alignment horizontal="right" vertical="center" wrapText="1"/>
    </xf>
    <xf numFmtId="0" fontId="34" fillId="0" borderId="42" xfId="0" applyFont="1" applyBorder="1" applyAlignment="1">
      <alignment vertical="center"/>
    </xf>
    <xf numFmtId="0" fontId="35" fillId="4" borderId="41" xfId="0" applyFont="1" applyFill="1" applyBorder="1" applyAlignment="1">
      <alignment vertical="center"/>
    </xf>
    <xf numFmtId="164" fontId="35" fillId="0" borderId="0" xfId="0" applyNumberFormat="1" applyFont="1" applyAlignment="1">
      <alignment horizontal="right" vertical="center"/>
    </xf>
    <xf numFmtId="0" fontId="35" fillId="0" borderId="38" xfId="0" applyFont="1" applyBorder="1" applyAlignment="1">
      <alignment horizontal="left" vertical="center"/>
    </xf>
    <xf numFmtId="0" fontId="35" fillId="0" borderId="33" xfId="0" applyFont="1" applyBorder="1" applyAlignment="1">
      <alignment vertical="center"/>
    </xf>
    <xf numFmtId="0" fontId="36" fillId="0" borderId="33" xfId="0" applyFont="1" applyBorder="1" applyAlignment="1">
      <alignment horizontal="right" vertical="center"/>
    </xf>
    <xf numFmtId="0" fontId="32" fillId="0" borderId="33" xfId="0" applyFont="1" applyBorder="1" applyAlignment="1">
      <alignment horizontal="right" vertical="center"/>
    </xf>
    <xf numFmtId="0" fontId="32" fillId="0" borderId="33" xfId="0" applyFont="1" applyBorder="1" applyAlignment="1">
      <alignment vertical="center"/>
    </xf>
    <xf numFmtId="0" fontId="36" fillId="0" borderId="0" xfId="0" applyFont="1" applyAlignment="1">
      <alignment horizontal="right" vertical="center"/>
    </xf>
    <xf numFmtId="165" fontId="32" fillId="0" borderId="0" xfId="0" applyNumberFormat="1" applyFont="1" applyAlignment="1">
      <alignment horizontal="right" vertical="center"/>
    </xf>
    <xf numFmtId="164" fontId="36" fillId="0" borderId="0" xfId="1" applyNumberFormat="1" applyFont="1" applyFill="1" applyBorder="1" applyAlignment="1">
      <alignment horizontal="right" vertical="center"/>
    </xf>
    <xf numFmtId="164" fontId="35" fillId="0" borderId="0" xfId="1" applyNumberFormat="1" applyFont="1" applyFill="1" applyBorder="1" applyAlignment="1">
      <alignment horizontal="right" vertical="center"/>
    </xf>
    <xf numFmtId="164" fontId="34" fillId="0" borderId="0" xfId="1" applyNumberFormat="1" applyFont="1" applyFill="1" applyBorder="1" applyAlignment="1">
      <alignment horizontal="right" vertical="center"/>
    </xf>
    <xf numFmtId="165" fontId="34" fillId="0" borderId="0" xfId="2" applyNumberFormat="1" applyFont="1" applyFill="1" applyBorder="1" applyAlignment="1">
      <alignment horizontal="right" vertical="center"/>
    </xf>
    <xf numFmtId="43" fontId="32" fillId="0" borderId="0" xfId="1" applyFont="1" applyFill="1" applyBorder="1" applyAlignment="1">
      <alignment horizontal="right" vertical="center"/>
    </xf>
    <xf numFmtId="43" fontId="32" fillId="0" borderId="0" xfId="1" applyFont="1" applyAlignment="1">
      <alignment horizontal="right" vertical="center"/>
    </xf>
    <xf numFmtId="169" fontId="32" fillId="0" borderId="0" xfId="1" applyNumberFormat="1" applyFont="1" applyAlignment="1">
      <alignment vertical="center"/>
    </xf>
    <xf numFmtId="43" fontId="32" fillId="0" borderId="0" xfId="1" applyFont="1" applyAlignment="1">
      <alignment vertical="center"/>
    </xf>
    <xf numFmtId="0" fontId="32" fillId="0" borderId="0" xfId="1" applyNumberFormat="1" applyFont="1" applyAlignment="1">
      <alignment vertical="center"/>
    </xf>
    <xf numFmtId="171" fontId="32" fillId="0" borderId="0" xfId="1" applyNumberFormat="1" applyFont="1" applyAlignment="1">
      <alignment vertical="center"/>
    </xf>
    <xf numFmtId="165" fontId="32" fillId="0" borderId="0" xfId="2" applyNumberFormat="1" applyFont="1" applyAlignment="1">
      <alignment horizontal="right" vertical="center"/>
    </xf>
    <xf numFmtId="9" fontId="32" fillId="0" borderId="0" xfId="2" applyFont="1"/>
    <xf numFmtId="9" fontId="32" fillId="0" borderId="3" xfId="2" applyFont="1" applyBorder="1"/>
    <xf numFmtId="164" fontId="32" fillId="0" borderId="0" xfId="1" applyNumberFormat="1" applyFont="1" applyFill="1" applyBorder="1"/>
    <xf numFmtId="165" fontId="32" fillId="0" borderId="0" xfId="2" applyNumberFormat="1" applyFont="1" applyFill="1" applyBorder="1"/>
    <xf numFmtId="0" fontId="35" fillId="0" borderId="0" xfId="0" quotePrefix="1" applyFont="1" applyAlignment="1">
      <alignment horizontal="right" vertical="center"/>
    </xf>
    <xf numFmtId="0" fontId="39" fillId="0" borderId="0" xfId="0" applyFont="1" applyAlignment="1">
      <alignment vertical="center"/>
    </xf>
    <xf numFmtId="164" fontId="36" fillId="0" borderId="0" xfId="1" applyNumberFormat="1" applyFont="1" applyBorder="1" applyAlignment="1">
      <alignment horizontal="right" vertical="center"/>
    </xf>
    <xf numFmtId="165" fontId="35" fillId="0" borderId="0" xfId="0" applyNumberFormat="1" applyFont="1" applyAlignment="1">
      <alignment horizontal="right" vertical="center"/>
    </xf>
    <xf numFmtId="165" fontId="32" fillId="0" borderId="0" xfId="2" applyNumberFormat="1" applyFont="1" applyBorder="1" applyAlignment="1">
      <alignment horizontal="right"/>
    </xf>
    <xf numFmtId="164" fontId="32" fillId="0" borderId="0" xfId="2" applyNumberFormat="1" applyFont="1" applyFill="1" applyBorder="1"/>
    <xf numFmtId="0" fontId="34" fillId="0" borderId="13" xfId="0" applyFont="1" applyBorder="1" applyAlignment="1">
      <alignment horizontal="left" vertical="center" indent="1"/>
    </xf>
    <xf numFmtId="0" fontId="36" fillId="0" borderId="13" xfId="0" applyFont="1" applyFill="1" applyBorder="1" applyAlignment="1">
      <alignment vertical="center"/>
    </xf>
    <xf numFmtId="0" fontId="32" fillId="0" borderId="0" xfId="0" applyFont="1" applyFill="1"/>
    <xf numFmtId="0" fontId="35" fillId="0" borderId="13" xfId="0" applyFont="1" applyFill="1" applyBorder="1" applyAlignment="1">
      <alignment vertical="center"/>
    </xf>
    <xf numFmtId="164" fontId="35" fillId="0" borderId="13" xfId="1" applyNumberFormat="1" applyFont="1" applyFill="1" applyBorder="1" applyAlignment="1">
      <alignment horizontal="center" vertical="center"/>
    </xf>
    <xf numFmtId="164" fontId="35" fillId="0" borderId="13" xfId="1" applyNumberFormat="1" applyFont="1" applyFill="1" applyBorder="1" applyAlignment="1">
      <alignment vertical="center"/>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8"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6" fillId="0" borderId="0" xfId="4" applyFont="1" applyAlignment="1" applyProtection="1">
      <alignment horizontal="center"/>
      <protection locked="0"/>
    </xf>
    <xf numFmtId="0" fontId="7" fillId="4" borderId="0" xfId="3" applyFont="1" applyFill="1" applyBorder="1" applyAlignment="1" applyProtection="1">
      <alignment horizontal="center" vertical="center"/>
      <protection locked="0"/>
    </xf>
    <xf numFmtId="16" fontId="10" fillId="2" borderId="14" xfId="0" quotePrefix="1" applyNumberFormat="1" applyFont="1" applyFill="1" applyBorder="1" applyAlignment="1">
      <alignment horizontal="center" vertical="center"/>
    </xf>
    <xf numFmtId="16" fontId="10" fillId="2" borderId="14"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0" fontId="24" fillId="0" borderId="0" xfId="0" applyFont="1" applyAlignment="1">
      <alignment horizontal="left" wrapText="1"/>
    </xf>
    <xf numFmtId="16" fontId="20" fillId="2" borderId="14" xfId="0" quotePrefix="1" applyNumberFormat="1" applyFont="1" applyFill="1" applyBorder="1" applyAlignment="1">
      <alignment horizontal="left" vertical="center"/>
    </xf>
    <xf numFmtId="16" fontId="20" fillId="2" borderId="14" xfId="0" applyNumberFormat="1" applyFont="1" applyFill="1" applyBorder="1" applyAlignment="1">
      <alignment horizontal="left" vertical="center"/>
    </xf>
    <xf numFmtId="0" fontId="10" fillId="2" borderId="11" xfId="0" applyFont="1" applyFill="1" applyBorder="1" applyAlignment="1">
      <alignment horizontal="center" vertical="center" wrapText="1"/>
    </xf>
    <xf numFmtId="0" fontId="10" fillId="2" borderId="26" xfId="0" applyFont="1" applyFill="1" applyBorder="1" applyAlignment="1">
      <alignment horizontal="center" vertical="center" wrapText="1"/>
    </xf>
    <xf numFmtId="15" fontId="10" fillId="7" borderId="16" xfId="0" applyNumberFormat="1" applyFont="1" applyFill="1" applyBorder="1" applyAlignment="1">
      <alignment horizontal="center" vertical="center" wrapText="1"/>
    </xf>
    <xf numFmtId="15" fontId="10" fillId="7" borderId="15" xfId="0" applyNumberFormat="1"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7" borderId="0" xfId="0" applyFont="1" applyFill="1" applyAlignment="1">
      <alignment vertical="center" wrapText="1"/>
    </xf>
    <xf numFmtId="0" fontId="10" fillId="7" borderId="12" xfId="0" applyFont="1" applyFill="1" applyBorder="1" applyAlignment="1">
      <alignment vertical="center" wrapText="1"/>
    </xf>
    <xf numFmtId="0" fontId="10" fillId="7" borderId="0" xfId="0" applyFont="1" applyFill="1" applyAlignment="1">
      <alignment horizontal="center" vertical="center" wrapText="1"/>
    </xf>
    <xf numFmtId="0" fontId="10" fillId="7" borderId="12" xfId="0" applyFont="1" applyFill="1" applyBorder="1" applyAlignment="1">
      <alignment horizontal="center" vertical="center" wrapText="1"/>
    </xf>
    <xf numFmtId="15" fontId="10" fillId="2" borderId="0" xfId="0" applyNumberFormat="1" applyFont="1" applyFill="1" applyAlignment="1">
      <alignment horizontal="right" vertical="center" wrapText="1"/>
    </xf>
    <xf numFmtId="15" fontId="10" fillId="2" borderId="0" xfId="0" applyNumberFormat="1" applyFont="1" applyFill="1" applyAlignment="1">
      <alignment horizontal="right" vertical="center"/>
    </xf>
    <xf numFmtId="0" fontId="10" fillId="2" borderId="0" xfId="0" applyFont="1" applyFill="1" applyAlignment="1">
      <alignment horizontal="right" vertical="center" wrapText="1"/>
    </xf>
    <xf numFmtId="0" fontId="33" fillId="2" borderId="0" xfId="0" applyFont="1" applyFill="1" applyAlignment="1">
      <alignment horizontal="center" vertical="center"/>
    </xf>
    <xf numFmtId="0" fontId="33" fillId="10" borderId="0" xfId="0" applyFont="1" applyFill="1" applyAlignment="1">
      <alignment horizontal="center" vertical="center"/>
    </xf>
    <xf numFmtId="0" fontId="33" fillId="0" borderId="0" xfId="0" applyFont="1" applyAlignment="1">
      <alignment horizontal="center" vertical="center"/>
    </xf>
  </cellXfs>
  <cellStyles count="9">
    <cellStyle name="60% - Accent3" xfId="3" builtinId="40"/>
    <cellStyle name="Comma" xfId="1" builtinId="3"/>
    <cellStyle name="Comma 10" xfId="7" xr:uid="{95D98EE6-BDD3-416B-A926-6E55B91F3125}"/>
    <cellStyle name="Normal" xfId="0" builtinId="0"/>
    <cellStyle name="Normal 10 2 2" xfId="6" xr:uid="{89948C98-C8D3-4B7F-BC62-1665BDF288D4}"/>
    <cellStyle name="Normal 9 2" xfId="5" xr:uid="{61F10E86-DB0A-4AAF-A9EC-C9C86B4B52E4}"/>
    <cellStyle name="Normal_Display" xfId="4" xr:uid="{816FC9E5-E548-44F9-9BEA-91CF12DF8E25}"/>
    <cellStyle name="Percent" xfId="2" builtinId="5"/>
    <cellStyle name="Percent 4 2" xfId="8" xr:uid="{8CC083F9-CC26-4CDB-9DD7-040B16598103}"/>
  </cellStyles>
  <dxfs count="0"/>
  <tableStyles count="0" defaultTableStyle="TableStyleMedium2" defaultPivotStyle="PivotStyleLight16"/>
  <colors>
    <mruColors>
      <color rgb="FF113A3F"/>
      <color rgb="FF7B2038"/>
      <color rgb="FFF2F2F2"/>
      <color rgb="FF595959"/>
      <color rgb="FF2A909E"/>
      <color rgb="FF27633E"/>
      <color rgb="FF0C2723"/>
      <color rgb="FFDBB968"/>
      <color rgb="FF4B6271"/>
      <color rgb="FF27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22860</xdr:colOff>
      <xdr:row>4</xdr:row>
      <xdr:rowOff>15240</xdr:rowOff>
    </xdr:from>
    <xdr:to>
      <xdr:col>9</xdr:col>
      <xdr:colOff>350520</xdr:colOff>
      <xdr:row>12</xdr:row>
      <xdr:rowOff>184785</xdr:rowOff>
    </xdr:to>
    <xdr:pic>
      <xdr:nvPicPr>
        <xdr:cNvPr id="2" name="Picture 1">
          <a:extLst>
            <a:ext uri="{FF2B5EF4-FFF2-40B4-BE49-F238E27FC236}">
              <a16:creationId xmlns:a16="http://schemas.microsoft.com/office/drawing/2014/main" id="{F31BA879-CB2B-4359-9A7E-FAAE26F02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685800"/>
          <a:ext cx="3375660" cy="169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9C52-29C2-45D1-A273-AD7071C75855}">
  <sheetPr>
    <tabColor theme="0" tint="-0.14999847407452621"/>
  </sheetPr>
  <dimension ref="A1:M20"/>
  <sheetViews>
    <sheetView showGridLines="0" tabSelected="1" workbookViewId="0">
      <selection activeCell="C2" sqref="C2:M4"/>
    </sheetView>
  </sheetViews>
  <sheetFormatPr defaultColWidth="8.85546875" defaultRowHeight="14.25" x14ac:dyDescent="0.25"/>
  <cols>
    <col min="1" max="1" width="2" style="3" customWidth="1"/>
    <col min="2" max="2" width="10.28515625" style="3" customWidth="1"/>
    <col min="3" max="12" width="8.85546875" style="3"/>
    <col min="13" max="13" width="19.28515625" style="3" customWidth="1"/>
    <col min="14" max="16384" width="8.85546875" style="3"/>
  </cols>
  <sheetData>
    <row r="1" spans="1:13" ht="9" customHeight="1" x14ac:dyDescent="0.25"/>
    <row r="2" spans="1:13" ht="14.25" customHeight="1" x14ac:dyDescent="0.25">
      <c r="B2" s="6" t="s">
        <v>6</v>
      </c>
      <c r="C2" s="440" t="s">
        <v>144</v>
      </c>
      <c r="D2" s="440"/>
      <c r="E2" s="440"/>
      <c r="F2" s="440"/>
      <c r="G2" s="440"/>
      <c r="H2" s="440"/>
      <c r="I2" s="440"/>
      <c r="J2" s="440"/>
      <c r="K2" s="440"/>
      <c r="L2" s="440"/>
      <c r="M2" s="441"/>
    </row>
    <row r="3" spans="1:13" x14ac:dyDescent="0.25">
      <c r="B3" s="7"/>
      <c r="C3" s="442"/>
      <c r="D3" s="442"/>
      <c r="E3" s="442"/>
      <c r="F3" s="442"/>
      <c r="G3" s="442"/>
      <c r="H3" s="442"/>
      <c r="I3" s="442"/>
      <c r="J3" s="442"/>
      <c r="K3" s="442"/>
      <c r="L3" s="442"/>
      <c r="M3" s="443"/>
    </row>
    <row r="4" spans="1:13" x14ac:dyDescent="0.25">
      <c r="B4" s="8"/>
      <c r="C4" s="444"/>
      <c r="D4" s="444"/>
      <c r="E4" s="444"/>
      <c r="F4" s="444"/>
      <c r="G4" s="444"/>
      <c r="H4" s="444"/>
      <c r="I4" s="444"/>
      <c r="J4" s="444"/>
      <c r="K4" s="444"/>
      <c r="L4" s="444"/>
      <c r="M4" s="445"/>
    </row>
    <row r="14" spans="1:13" ht="26.25" x14ac:dyDescent="0.45">
      <c r="A14" s="446" t="s">
        <v>143</v>
      </c>
      <c r="B14" s="446"/>
      <c r="C14" s="446"/>
      <c r="D14" s="446"/>
      <c r="E14" s="446"/>
      <c r="F14" s="446"/>
      <c r="G14" s="446"/>
      <c r="H14" s="446"/>
      <c r="I14" s="446"/>
      <c r="J14" s="446"/>
      <c r="K14" s="446"/>
      <c r="L14" s="446"/>
      <c r="M14" s="446"/>
    </row>
    <row r="15" spans="1:13" ht="16.5" x14ac:dyDescent="0.25">
      <c r="A15" s="447" t="s">
        <v>5</v>
      </c>
      <c r="B15" s="447"/>
      <c r="C15" s="447"/>
      <c r="D15" s="447"/>
      <c r="E15" s="447"/>
      <c r="F15" s="447"/>
      <c r="G15" s="447"/>
      <c r="H15" s="447"/>
      <c r="I15" s="447"/>
      <c r="J15" s="447"/>
      <c r="K15" s="447"/>
      <c r="L15" s="447"/>
      <c r="M15" s="447"/>
    </row>
    <row r="18" spans="2:3" x14ac:dyDescent="0.25">
      <c r="B18" s="4"/>
      <c r="C18" s="3" t="s">
        <v>54</v>
      </c>
    </row>
    <row r="19" spans="2:3" ht="9.6" customHeight="1" x14ac:dyDescent="0.25"/>
    <row r="20" spans="2:3" x14ac:dyDescent="0.25">
      <c r="B20" s="5"/>
      <c r="C20" s="3" t="s">
        <v>55</v>
      </c>
    </row>
  </sheetData>
  <mergeCells count="3">
    <mergeCell ref="C2:M4"/>
    <mergeCell ref="A14:M14"/>
    <mergeCell ref="A15:M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BEA8F-C183-45ED-A4C0-E8C82EFA09A0}">
  <sheetPr>
    <tabColor rgb="FF7B2038"/>
  </sheetPr>
  <dimension ref="A1:L141"/>
  <sheetViews>
    <sheetView showGridLines="0" zoomScale="80" zoomScaleNormal="80" workbookViewId="0">
      <pane ySplit="3" topLeftCell="A4" activePane="bottomLeft" state="frozen"/>
      <selection activeCell="G38" sqref="G38"/>
      <selection pane="bottomLeft"/>
    </sheetView>
  </sheetViews>
  <sheetFormatPr defaultColWidth="8.85546875" defaultRowHeight="12" x14ac:dyDescent="0.25"/>
  <cols>
    <col min="1" max="1" width="60.85546875" style="240" bestFit="1" customWidth="1"/>
    <col min="2" max="2" width="11.28515625" style="237" bestFit="1" customWidth="1"/>
    <col min="3" max="3" width="10.85546875" style="237" bestFit="1" customWidth="1"/>
    <col min="4" max="4" width="12.140625" style="238" bestFit="1" customWidth="1"/>
    <col min="5" max="6" width="11.5703125" style="239" bestFit="1" customWidth="1"/>
    <col min="7" max="7" width="12.42578125" style="240" bestFit="1" customWidth="1"/>
    <col min="8" max="9" width="9.28515625" style="240" bestFit="1" customWidth="1"/>
    <col min="10" max="11" width="9.28515625" style="240" customWidth="1"/>
    <col min="12" max="12" width="10" style="240" bestFit="1" customWidth="1"/>
    <col min="13" max="16384" width="8.85546875" style="240"/>
  </cols>
  <sheetData>
    <row r="1" spans="1:11" ht="14.25" x14ac:dyDescent="0.25">
      <c r="A1" s="1" t="s">
        <v>2</v>
      </c>
    </row>
    <row r="2" spans="1:11" ht="14.25" x14ac:dyDescent="0.25">
      <c r="A2" s="1" t="s">
        <v>378</v>
      </c>
    </row>
    <row r="3" spans="1:11" ht="14.25" x14ac:dyDescent="0.25">
      <c r="A3" s="241" t="s">
        <v>0</v>
      </c>
      <c r="B3" s="242"/>
      <c r="C3" s="242"/>
      <c r="D3" s="243"/>
      <c r="E3" s="244"/>
    </row>
    <row r="4" spans="1:11" x14ac:dyDescent="0.25">
      <c r="B4" s="245"/>
      <c r="C4" s="245"/>
      <c r="D4" s="246"/>
    </row>
    <row r="5" spans="1:11" x14ac:dyDescent="0.25">
      <c r="A5" s="247" t="s">
        <v>164</v>
      </c>
      <c r="B5" s="247"/>
      <c r="C5" s="247"/>
      <c r="D5" s="247"/>
      <c r="E5" s="247"/>
      <c r="F5" s="247"/>
      <c r="G5" s="247"/>
    </row>
    <row r="6" spans="1:11" ht="12.75" thickBot="1" x14ac:dyDescent="0.3">
      <c r="A6" s="248" t="s">
        <v>0</v>
      </c>
      <c r="B6" s="249" t="s">
        <v>152</v>
      </c>
      <c r="C6" s="249" t="s">
        <v>153</v>
      </c>
      <c r="D6" s="250" t="s">
        <v>3</v>
      </c>
      <c r="E6" s="249" t="s">
        <v>154</v>
      </c>
      <c r="F6" s="249" t="s">
        <v>155</v>
      </c>
      <c r="G6" s="250" t="s">
        <v>3</v>
      </c>
    </row>
    <row r="7" spans="1:11" ht="12.75" thickBot="1" x14ac:dyDescent="0.3">
      <c r="A7" s="251" t="s">
        <v>379</v>
      </c>
      <c r="B7" s="252">
        <v>67343</v>
      </c>
      <c r="C7" s="252">
        <v>82456</v>
      </c>
      <c r="D7" s="250">
        <v>-0.183</v>
      </c>
      <c r="E7" s="252">
        <v>219379</v>
      </c>
      <c r="F7" s="252">
        <v>235521</v>
      </c>
      <c r="G7" s="250">
        <v>-6.9000000000000006E-2</v>
      </c>
      <c r="H7" s="253"/>
      <c r="K7" s="253"/>
    </row>
    <row r="8" spans="1:11" ht="12.75" thickBot="1" x14ac:dyDescent="0.3">
      <c r="A8" s="254" t="s">
        <v>380</v>
      </c>
      <c r="B8" s="255">
        <v>-763</v>
      </c>
      <c r="C8" s="255">
        <v>-1200</v>
      </c>
      <c r="D8" s="256">
        <v>-0.36399999999999999</v>
      </c>
      <c r="E8" s="255">
        <v>-3242</v>
      </c>
      <c r="F8" s="255">
        <v>-2516</v>
      </c>
      <c r="G8" s="256">
        <v>0.28899999999999998</v>
      </c>
      <c r="K8" s="253"/>
    </row>
    <row r="9" spans="1:11" ht="12.75" thickBot="1" x14ac:dyDescent="0.3">
      <c r="A9" s="251" t="s">
        <v>381</v>
      </c>
      <c r="B9" s="252">
        <v>66580</v>
      </c>
      <c r="C9" s="252">
        <v>81256</v>
      </c>
      <c r="D9" s="250">
        <v>-0.18099999999999999</v>
      </c>
      <c r="E9" s="252">
        <v>216137</v>
      </c>
      <c r="F9" s="252">
        <v>233005</v>
      </c>
      <c r="G9" s="250">
        <v>-7.1999999999999995E-2</v>
      </c>
      <c r="H9" s="253"/>
      <c r="K9" s="253"/>
    </row>
    <row r="10" spans="1:11" ht="12.75" thickBot="1" x14ac:dyDescent="0.3">
      <c r="A10" s="251" t="s">
        <v>166</v>
      </c>
      <c r="B10" s="252">
        <v>-43746</v>
      </c>
      <c r="C10" s="252">
        <v>-50784</v>
      </c>
      <c r="D10" s="250">
        <v>-0.13900000000000001</v>
      </c>
      <c r="E10" s="252">
        <v>-138950</v>
      </c>
      <c r="F10" s="252">
        <v>-139993</v>
      </c>
      <c r="G10" s="250">
        <v>-7.0000000000000001E-3</v>
      </c>
      <c r="H10" s="253"/>
      <c r="K10" s="253"/>
    </row>
    <row r="11" spans="1:11" ht="12.75" thickBot="1" x14ac:dyDescent="0.3">
      <c r="A11" s="254" t="s">
        <v>382</v>
      </c>
      <c r="B11" s="255">
        <v>-25913</v>
      </c>
      <c r="C11" s="255">
        <v>-26964</v>
      </c>
      <c r="D11" s="256">
        <v>-3.9E-2</v>
      </c>
      <c r="E11" s="255">
        <v>-79467</v>
      </c>
      <c r="F11" s="255">
        <v>-73094</v>
      </c>
      <c r="G11" s="256">
        <v>8.6999999999999994E-2</v>
      </c>
      <c r="K11" s="253"/>
    </row>
    <row r="12" spans="1:11" ht="12.75" thickBot="1" x14ac:dyDescent="0.3">
      <c r="A12" s="254" t="s">
        <v>383</v>
      </c>
      <c r="B12" s="255">
        <v>-11920</v>
      </c>
      <c r="C12" s="255">
        <v>-17583</v>
      </c>
      <c r="D12" s="256">
        <v>-0.32200000000000001</v>
      </c>
      <c r="E12" s="255">
        <v>-40919</v>
      </c>
      <c r="F12" s="255">
        <v>-49149</v>
      </c>
      <c r="G12" s="256">
        <v>-0.16700000000000001</v>
      </c>
      <c r="K12" s="253"/>
    </row>
    <row r="13" spans="1:11" ht="12.75" thickBot="1" x14ac:dyDescent="0.3">
      <c r="A13" s="254" t="s">
        <v>384</v>
      </c>
      <c r="B13" s="255">
        <v>-1309</v>
      </c>
      <c r="C13" s="255">
        <v>-1852</v>
      </c>
      <c r="D13" s="256">
        <v>-0.29299999999999998</v>
      </c>
      <c r="E13" s="255">
        <v>-4178</v>
      </c>
      <c r="F13" s="255">
        <v>-5418</v>
      </c>
      <c r="G13" s="256">
        <v>-0.22900000000000001</v>
      </c>
      <c r="K13" s="253"/>
    </row>
    <row r="14" spans="1:11" ht="12.75" thickBot="1" x14ac:dyDescent="0.3">
      <c r="A14" s="254" t="s">
        <v>385</v>
      </c>
      <c r="B14" s="255">
        <v>-4604</v>
      </c>
      <c r="C14" s="255">
        <v>-4385</v>
      </c>
      <c r="D14" s="256">
        <v>0.05</v>
      </c>
      <c r="E14" s="255">
        <v>-14386</v>
      </c>
      <c r="F14" s="255">
        <v>-12332</v>
      </c>
      <c r="G14" s="256">
        <v>0.16700000000000001</v>
      </c>
      <c r="K14" s="253"/>
    </row>
    <row r="15" spans="1:11" ht="12.75" thickBot="1" x14ac:dyDescent="0.3">
      <c r="A15" s="251" t="s">
        <v>169</v>
      </c>
      <c r="B15" s="252">
        <v>22834</v>
      </c>
      <c r="C15" s="252">
        <v>30472</v>
      </c>
      <c r="D15" s="250">
        <v>-0.251</v>
      </c>
      <c r="E15" s="252">
        <v>77187</v>
      </c>
      <c r="F15" s="252">
        <v>93012</v>
      </c>
      <c r="G15" s="250">
        <v>-0.17</v>
      </c>
      <c r="H15" s="253"/>
      <c r="K15" s="253"/>
    </row>
    <row r="16" spans="1:11" ht="12.75" thickBot="1" x14ac:dyDescent="0.3">
      <c r="A16" s="257" t="s">
        <v>170</v>
      </c>
      <c r="B16" s="302">
        <v>0.33900000000000002</v>
      </c>
      <c r="C16" s="302">
        <v>0.37</v>
      </c>
      <c r="D16" s="259">
        <v>-3.1</v>
      </c>
      <c r="E16" s="302">
        <v>0.35199999999999998</v>
      </c>
      <c r="F16" s="302">
        <v>0.39500000000000002</v>
      </c>
      <c r="G16" s="259">
        <v>-4.3</v>
      </c>
      <c r="K16" s="253"/>
    </row>
    <row r="17" spans="1:11" ht="12.75" thickBot="1" x14ac:dyDescent="0.3">
      <c r="A17" s="254" t="s">
        <v>171</v>
      </c>
      <c r="B17" s="255">
        <v>-9260</v>
      </c>
      <c r="C17" s="255">
        <v>-9655</v>
      </c>
      <c r="D17" s="256">
        <v>-4.1000000000000002E-2</v>
      </c>
      <c r="E17" s="255">
        <v>-28136</v>
      </c>
      <c r="F17" s="255">
        <v>-27461</v>
      </c>
      <c r="G17" s="256">
        <v>2.5000000000000001E-2</v>
      </c>
      <c r="K17" s="253"/>
    </row>
    <row r="18" spans="1:11" ht="12.75" thickBot="1" x14ac:dyDescent="0.3">
      <c r="A18" s="254" t="s">
        <v>172</v>
      </c>
      <c r="B18" s="255">
        <v>-3247</v>
      </c>
      <c r="C18" s="255">
        <v>-2697</v>
      </c>
      <c r="D18" s="256">
        <v>0.20399999999999999</v>
      </c>
      <c r="E18" s="255">
        <v>-9952</v>
      </c>
      <c r="F18" s="255">
        <v>-7899</v>
      </c>
      <c r="G18" s="256">
        <v>0.26</v>
      </c>
      <c r="K18" s="253"/>
    </row>
    <row r="19" spans="1:11" ht="12.75" thickBot="1" x14ac:dyDescent="0.3">
      <c r="A19" s="248" t="s">
        <v>173</v>
      </c>
      <c r="B19" s="260">
        <v>-3405</v>
      </c>
      <c r="C19" s="260">
        <v>-2959</v>
      </c>
      <c r="D19" s="261">
        <v>0.151</v>
      </c>
      <c r="E19" s="260">
        <v>-10712</v>
      </c>
      <c r="F19" s="260">
        <v>-8545</v>
      </c>
      <c r="G19" s="261">
        <v>0.254</v>
      </c>
      <c r="K19" s="253"/>
    </row>
    <row r="20" spans="1:11" ht="12.75" thickBot="1" x14ac:dyDescent="0.3">
      <c r="A20" s="254" t="s">
        <v>174</v>
      </c>
      <c r="B20" s="255">
        <v>-1164</v>
      </c>
      <c r="C20" s="255">
        <v>-1130</v>
      </c>
      <c r="D20" s="256">
        <v>0.03</v>
      </c>
      <c r="E20" s="255">
        <v>-3469</v>
      </c>
      <c r="F20" s="255">
        <v>-2858</v>
      </c>
      <c r="G20" s="256">
        <v>0.214</v>
      </c>
      <c r="K20" s="253"/>
    </row>
    <row r="21" spans="1:11" ht="12.75" thickBot="1" x14ac:dyDescent="0.3">
      <c r="A21" s="254" t="s">
        <v>175</v>
      </c>
      <c r="B21" s="255">
        <v>936</v>
      </c>
      <c r="C21" s="255">
        <v>1311</v>
      </c>
      <c r="D21" s="256">
        <v>-0.28599999999999998</v>
      </c>
      <c r="E21" s="255">
        <v>3619</v>
      </c>
      <c r="F21" s="255">
        <v>2910</v>
      </c>
      <c r="G21" s="256">
        <v>0.24399999999999999</v>
      </c>
      <c r="K21" s="253"/>
    </row>
    <row r="22" spans="1:11" ht="12.75" thickBot="1" x14ac:dyDescent="0.3">
      <c r="A22" s="251" t="s">
        <v>176</v>
      </c>
      <c r="B22" s="252">
        <v>10099</v>
      </c>
      <c r="C22" s="252">
        <v>18301</v>
      </c>
      <c r="D22" s="250">
        <v>-0.44800000000000001</v>
      </c>
      <c r="E22" s="252">
        <v>39249</v>
      </c>
      <c r="F22" s="252">
        <v>57704</v>
      </c>
      <c r="G22" s="250">
        <v>-0.32</v>
      </c>
      <c r="H22" s="253"/>
      <c r="K22" s="253"/>
    </row>
    <row r="23" spans="1:11" ht="12.75" thickBot="1" x14ac:dyDescent="0.3">
      <c r="A23" s="251" t="s">
        <v>177</v>
      </c>
      <c r="B23" s="252">
        <v>9941</v>
      </c>
      <c r="C23" s="252">
        <v>18039</v>
      </c>
      <c r="D23" s="250">
        <v>-0.44900000000000001</v>
      </c>
      <c r="E23" s="252">
        <v>38489</v>
      </c>
      <c r="F23" s="252">
        <v>57058</v>
      </c>
      <c r="G23" s="250">
        <v>-0.32500000000000001</v>
      </c>
      <c r="H23" s="253"/>
      <c r="K23" s="253"/>
    </row>
    <row r="24" spans="1:11" ht="12.75" thickBot="1" x14ac:dyDescent="0.3">
      <c r="A24" s="257" t="s">
        <v>178</v>
      </c>
      <c r="B24" s="302">
        <v>0.14799999999999999</v>
      </c>
      <c r="C24" s="302">
        <v>0.219</v>
      </c>
      <c r="D24" s="259">
        <v>-7.1</v>
      </c>
      <c r="E24" s="302">
        <v>0.17499999999999999</v>
      </c>
      <c r="F24" s="302">
        <v>0.24199999999999999</v>
      </c>
      <c r="G24" s="259">
        <v>-6.7</v>
      </c>
      <c r="K24" s="253"/>
    </row>
    <row r="25" spans="1:11" ht="12.75" thickBot="1" x14ac:dyDescent="0.3">
      <c r="A25" s="254" t="s">
        <v>179</v>
      </c>
      <c r="B25" s="255">
        <v>-7637</v>
      </c>
      <c r="C25" s="255">
        <v>-6872</v>
      </c>
      <c r="D25" s="256">
        <v>0.111</v>
      </c>
      <c r="E25" s="255">
        <v>-22729</v>
      </c>
      <c r="F25" s="255">
        <v>-19478</v>
      </c>
      <c r="G25" s="256">
        <v>0.16700000000000001</v>
      </c>
      <c r="K25" s="253"/>
    </row>
    <row r="26" spans="1:11" ht="12.75" thickBot="1" x14ac:dyDescent="0.3">
      <c r="A26" s="248" t="s">
        <v>180</v>
      </c>
      <c r="B26" s="260">
        <v>-6941</v>
      </c>
      <c r="C26" s="260">
        <v>-6656</v>
      </c>
      <c r="D26" s="261">
        <v>4.2999999999999997E-2</v>
      </c>
      <c r="E26" s="260">
        <v>-20867</v>
      </c>
      <c r="F26" s="260">
        <v>-18873</v>
      </c>
      <c r="G26" s="261">
        <v>0.106</v>
      </c>
      <c r="K26" s="253"/>
    </row>
    <row r="27" spans="1:11" ht="12.75" thickBot="1" x14ac:dyDescent="0.3">
      <c r="A27" s="254" t="s">
        <v>181</v>
      </c>
      <c r="B27" s="255">
        <v>-5354</v>
      </c>
      <c r="C27" s="255">
        <v>-4556</v>
      </c>
      <c r="D27" s="256">
        <v>0.17499999999999999</v>
      </c>
      <c r="E27" s="255">
        <v>-15004</v>
      </c>
      <c r="F27" s="255">
        <v>-12925</v>
      </c>
      <c r="G27" s="256">
        <v>0.161</v>
      </c>
      <c r="K27" s="253"/>
    </row>
    <row r="28" spans="1:11" ht="12.75" thickBot="1" x14ac:dyDescent="0.3">
      <c r="A28" s="248" t="s">
        <v>182</v>
      </c>
      <c r="B28" s="260">
        <v>-5266</v>
      </c>
      <c r="C28" s="260">
        <v>-4512</v>
      </c>
      <c r="D28" s="261">
        <v>0.16700000000000001</v>
      </c>
      <c r="E28" s="260">
        <v>-14782</v>
      </c>
      <c r="F28" s="260">
        <v>-12790</v>
      </c>
      <c r="G28" s="261">
        <v>0.156</v>
      </c>
      <c r="K28" s="253"/>
    </row>
    <row r="29" spans="1:11" ht="12.75" thickBot="1" x14ac:dyDescent="0.3">
      <c r="A29" s="254" t="s">
        <v>183</v>
      </c>
      <c r="B29" s="255">
        <v>4478</v>
      </c>
      <c r="C29" s="255">
        <v>247</v>
      </c>
      <c r="D29" s="256" t="s">
        <v>4</v>
      </c>
      <c r="E29" s="255">
        <v>5639</v>
      </c>
      <c r="F29" s="255">
        <v>1602</v>
      </c>
      <c r="G29" s="256" t="s">
        <v>4</v>
      </c>
      <c r="K29" s="253"/>
    </row>
    <row r="30" spans="1:11" ht="12.75" thickBot="1" x14ac:dyDescent="0.3">
      <c r="A30" s="248" t="s">
        <v>184</v>
      </c>
      <c r="B30" s="260">
        <v>4293</v>
      </c>
      <c r="C30" s="260">
        <v>218</v>
      </c>
      <c r="D30" s="261" t="s">
        <v>4</v>
      </c>
      <c r="E30" s="260">
        <v>5112</v>
      </c>
      <c r="F30" s="260">
        <v>1490</v>
      </c>
      <c r="G30" s="261" t="s">
        <v>4</v>
      </c>
      <c r="K30" s="253"/>
    </row>
    <row r="31" spans="1:11" ht="12.75" thickBot="1" x14ac:dyDescent="0.3">
      <c r="A31" s="254" t="s">
        <v>185</v>
      </c>
      <c r="B31" s="255">
        <v>-5524</v>
      </c>
      <c r="C31" s="255">
        <v>-1901</v>
      </c>
      <c r="D31" s="256" t="s">
        <v>4</v>
      </c>
      <c r="E31" s="255">
        <v>-9371</v>
      </c>
      <c r="F31" s="255">
        <v>-4541</v>
      </c>
      <c r="G31" s="256" t="s">
        <v>4</v>
      </c>
      <c r="K31" s="253"/>
    </row>
    <row r="32" spans="1:11" ht="12.75" thickBot="1" x14ac:dyDescent="0.3">
      <c r="A32" s="251" t="s">
        <v>386</v>
      </c>
      <c r="B32" s="252">
        <v>-3938</v>
      </c>
      <c r="C32" s="252">
        <v>5219</v>
      </c>
      <c r="D32" s="250" t="s">
        <v>4</v>
      </c>
      <c r="E32" s="252">
        <v>-2216</v>
      </c>
      <c r="F32" s="252">
        <v>22362</v>
      </c>
      <c r="G32" s="250" t="s">
        <v>4</v>
      </c>
      <c r="H32" s="253"/>
      <c r="K32" s="253"/>
    </row>
    <row r="33" spans="1:12" ht="12.75" thickBot="1" x14ac:dyDescent="0.3">
      <c r="A33" s="254" t="s">
        <v>187</v>
      </c>
      <c r="B33" s="255">
        <v>0</v>
      </c>
      <c r="C33" s="255">
        <v>0</v>
      </c>
      <c r="D33" s="256" t="s">
        <v>4</v>
      </c>
      <c r="E33" s="255">
        <v>0</v>
      </c>
      <c r="F33" s="255">
        <v>0</v>
      </c>
      <c r="G33" s="256" t="s">
        <v>4</v>
      </c>
      <c r="K33" s="253"/>
    </row>
    <row r="34" spans="1:12" ht="12.75" thickBot="1" x14ac:dyDescent="0.3">
      <c r="A34" s="251" t="s">
        <v>387</v>
      </c>
      <c r="B34" s="252">
        <v>-3938</v>
      </c>
      <c r="C34" s="252">
        <v>5219</v>
      </c>
      <c r="D34" s="250" t="s">
        <v>4</v>
      </c>
      <c r="E34" s="252">
        <v>-2216</v>
      </c>
      <c r="F34" s="252">
        <v>22362</v>
      </c>
      <c r="G34" s="250" t="s">
        <v>4</v>
      </c>
      <c r="H34" s="253"/>
      <c r="K34" s="253"/>
    </row>
    <row r="35" spans="1:12" ht="12.75" thickBot="1" x14ac:dyDescent="0.3">
      <c r="A35" s="257" t="s">
        <v>189</v>
      </c>
      <c r="B35" s="252"/>
      <c r="C35" s="252"/>
      <c r="D35" s="250"/>
      <c r="E35" s="252"/>
      <c r="F35" s="252"/>
      <c r="G35" s="250"/>
      <c r="K35" s="253"/>
      <c r="L35" s="253"/>
    </row>
    <row r="36" spans="1:12" ht="12.75" thickBot="1" x14ac:dyDescent="0.3">
      <c r="A36" s="248" t="s">
        <v>190</v>
      </c>
      <c r="B36" s="260">
        <v>-4464</v>
      </c>
      <c r="C36" s="260">
        <v>4639</v>
      </c>
      <c r="D36" s="261" t="s">
        <v>4</v>
      </c>
      <c r="E36" s="260">
        <v>-3672</v>
      </c>
      <c r="F36" s="260">
        <v>20630</v>
      </c>
      <c r="G36" s="261" t="s">
        <v>4</v>
      </c>
      <c r="H36" s="253"/>
      <c r="K36" s="253"/>
      <c r="L36" s="253"/>
    </row>
    <row r="37" spans="1:12" ht="12.75" thickBot="1" x14ac:dyDescent="0.3">
      <c r="A37" s="248" t="s">
        <v>191</v>
      </c>
      <c r="B37" s="260">
        <v>526</v>
      </c>
      <c r="C37" s="260">
        <v>580</v>
      </c>
      <c r="D37" s="261">
        <v>-9.2999999999999999E-2</v>
      </c>
      <c r="E37" s="260">
        <v>1456</v>
      </c>
      <c r="F37" s="260">
        <v>1732</v>
      </c>
      <c r="G37" s="261">
        <v>-0.159</v>
      </c>
      <c r="K37" s="253"/>
      <c r="L37" s="253"/>
    </row>
    <row r="38" spans="1:12" ht="12.75" thickBot="1" x14ac:dyDescent="0.3">
      <c r="A38" s="262"/>
      <c r="B38" s="263"/>
      <c r="C38" s="263"/>
      <c r="D38" s="263"/>
      <c r="E38" s="263"/>
      <c r="F38" s="263"/>
      <c r="G38" s="263"/>
      <c r="K38" s="253"/>
      <c r="L38" s="253"/>
    </row>
    <row r="39" spans="1:12" ht="12.75" thickBot="1" x14ac:dyDescent="0.3">
      <c r="A39" s="251" t="s">
        <v>388</v>
      </c>
      <c r="B39" s="252">
        <v>-3497</v>
      </c>
      <c r="C39" s="252">
        <v>5188</v>
      </c>
      <c r="D39" s="264" t="s">
        <v>4</v>
      </c>
      <c r="E39" s="252">
        <v>-1419</v>
      </c>
      <c r="F39" s="252">
        <v>22344</v>
      </c>
      <c r="G39" s="264" t="s">
        <v>4</v>
      </c>
      <c r="H39" s="253"/>
      <c r="K39" s="253"/>
      <c r="L39" s="253"/>
    </row>
    <row r="40" spans="1:12" ht="12.75" thickBot="1" x14ac:dyDescent="0.3">
      <c r="A40" s="257" t="s">
        <v>189</v>
      </c>
      <c r="B40" s="265"/>
      <c r="C40" s="265"/>
      <c r="D40" s="266"/>
      <c r="E40" s="265"/>
      <c r="F40" s="265"/>
      <c r="G40" s="266"/>
      <c r="K40" s="253"/>
      <c r="L40" s="253"/>
    </row>
    <row r="41" spans="1:12" ht="12.75" thickBot="1" x14ac:dyDescent="0.3">
      <c r="A41" s="248" t="s">
        <v>190</v>
      </c>
      <c r="B41" s="267">
        <v>-4023</v>
      </c>
      <c r="C41" s="267">
        <v>4608</v>
      </c>
      <c r="D41" s="303" t="s">
        <v>4</v>
      </c>
      <c r="E41" s="267">
        <v>-2875</v>
      </c>
      <c r="F41" s="267">
        <v>20612</v>
      </c>
      <c r="G41" s="303" t="s">
        <v>4</v>
      </c>
      <c r="H41" s="253"/>
      <c r="K41" s="253"/>
      <c r="L41" s="253"/>
    </row>
    <row r="42" spans="1:12" ht="12.75" thickBot="1" x14ac:dyDescent="0.3">
      <c r="A42" s="248" t="s">
        <v>191</v>
      </c>
      <c r="B42" s="267">
        <v>526</v>
      </c>
      <c r="C42" s="267">
        <v>580</v>
      </c>
      <c r="D42" s="303">
        <v>-9.2999999999999999E-2</v>
      </c>
      <c r="E42" s="267">
        <v>1456</v>
      </c>
      <c r="F42" s="267">
        <v>1732</v>
      </c>
      <c r="G42" s="303">
        <v>-0.159</v>
      </c>
      <c r="K42" s="253"/>
      <c r="L42" s="253"/>
    </row>
    <row r="43" spans="1:12" x14ac:dyDescent="0.25">
      <c r="B43" s="240"/>
      <c r="C43" s="240"/>
      <c r="D43" s="240"/>
    </row>
    <row r="44" spans="1:12" x14ac:dyDescent="0.25">
      <c r="B44" s="240"/>
      <c r="C44" s="240"/>
      <c r="D44" s="240"/>
    </row>
    <row r="45" spans="1:12" x14ac:dyDescent="0.25">
      <c r="A45" s="268" t="s">
        <v>193</v>
      </c>
      <c r="B45" s="247"/>
      <c r="C45" s="247"/>
      <c r="D45" s="247"/>
      <c r="E45" s="247"/>
      <c r="F45" s="247"/>
      <c r="G45" s="247"/>
    </row>
    <row r="46" spans="1:12" ht="12.75" thickBot="1" x14ac:dyDescent="0.3">
      <c r="A46" s="248" t="s">
        <v>0</v>
      </c>
      <c r="B46" s="249" t="s">
        <v>152</v>
      </c>
      <c r="C46" s="249" t="s">
        <v>153</v>
      </c>
      <c r="D46" s="250" t="s">
        <v>3</v>
      </c>
      <c r="E46" s="249" t="s">
        <v>154</v>
      </c>
      <c r="F46" s="249" t="s">
        <v>155</v>
      </c>
      <c r="G46" s="250" t="s">
        <v>3</v>
      </c>
    </row>
    <row r="47" spans="1:12" ht="12.75" thickBot="1" x14ac:dyDescent="0.3">
      <c r="A47" s="251" t="s">
        <v>194</v>
      </c>
      <c r="B47" s="265"/>
      <c r="C47" s="265"/>
      <c r="D47" s="265"/>
      <c r="E47" s="265"/>
      <c r="F47" s="265"/>
      <c r="G47" s="265"/>
    </row>
    <row r="48" spans="1:12" ht="12.75" thickBot="1" x14ac:dyDescent="0.3">
      <c r="A48" s="254" t="s">
        <v>195</v>
      </c>
      <c r="B48" s="255">
        <v>68459</v>
      </c>
      <c r="C48" s="255">
        <v>85041</v>
      </c>
      <c r="D48" s="256">
        <v>-0.19500000000000001</v>
      </c>
      <c r="E48" s="255">
        <v>219960</v>
      </c>
      <c r="F48" s="255">
        <v>214255</v>
      </c>
      <c r="G48" s="256">
        <v>2.7E-2</v>
      </c>
      <c r="H48" s="304"/>
      <c r="I48" s="305"/>
      <c r="J48" s="305"/>
      <c r="K48" s="304"/>
      <c r="L48" s="253"/>
    </row>
    <row r="49" spans="1:12" ht="12.75" thickBot="1" x14ac:dyDescent="0.3">
      <c r="A49" s="254" t="s">
        <v>196</v>
      </c>
      <c r="B49" s="255">
        <v>-45728</v>
      </c>
      <c r="C49" s="255">
        <v>-49708</v>
      </c>
      <c r="D49" s="256">
        <v>-0.08</v>
      </c>
      <c r="E49" s="255">
        <v>-147990</v>
      </c>
      <c r="F49" s="255">
        <v>-135496</v>
      </c>
      <c r="G49" s="256">
        <v>9.1999999999999998E-2</v>
      </c>
      <c r="H49" s="304"/>
      <c r="I49" s="305"/>
      <c r="J49" s="305"/>
      <c r="K49" s="304"/>
      <c r="L49" s="253"/>
    </row>
    <row r="50" spans="1:12" ht="12.75" thickBot="1" x14ac:dyDescent="0.3">
      <c r="A50" s="251" t="s">
        <v>197</v>
      </c>
      <c r="B50" s="252">
        <v>22731</v>
      </c>
      <c r="C50" s="252">
        <v>35333</v>
      </c>
      <c r="D50" s="250">
        <v>-0.35699999999999998</v>
      </c>
      <c r="E50" s="252">
        <v>71970</v>
      </c>
      <c r="F50" s="252">
        <v>78759</v>
      </c>
      <c r="G50" s="250">
        <v>-8.5999999999999993E-2</v>
      </c>
      <c r="H50" s="304"/>
      <c r="I50" s="305"/>
      <c r="J50" s="305"/>
      <c r="K50" s="304"/>
      <c r="L50" s="253"/>
    </row>
    <row r="51" spans="1:12" ht="12.75" thickBot="1" x14ac:dyDescent="0.3">
      <c r="A51" s="254" t="s">
        <v>198</v>
      </c>
      <c r="B51" s="255">
        <v>-12756</v>
      </c>
      <c r="C51" s="255">
        <v>-7371</v>
      </c>
      <c r="D51" s="256">
        <v>0.73099999999999998</v>
      </c>
      <c r="E51" s="255">
        <v>-33865</v>
      </c>
      <c r="F51" s="255">
        <v>-23201</v>
      </c>
      <c r="G51" s="256">
        <v>0.46</v>
      </c>
      <c r="H51" s="304"/>
      <c r="I51" s="305"/>
      <c r="J51" s="305"/>
      <c r="K51" s="304"/>
      <c r="L51" s="253"/>
    </row>
    <row r="52" spans="1:12" ht="12.75" thickBot="1" x14ac:dyDescent="0.3">
      <c r="A52" s="254" t="s">
        <v>199</v>
      </c>
      <c r="B52" s="255">
        <v>-5015</v>
      </c>
      <c r="C52" s="255">
        <v>-3972</v>
      </c>
      <c r="D52" s="256">
        <v>0.26300000000000001</v>
      </c>
      <c r="E52" s="255">
        <v>-16680</v>
      </c>
      <c r="F52" s="255">
        <v>-10954</v>
      </c>
      <c r="G52" s="256">
        <v>0.52300000000000002</v>
      </c>
      <c r="H52" s="304"/>
      <c r="I52" s="305"/>
      <c r="J52" s="305"/>
      <c r="K52" s="304"/>
      <c r="L52" s="253"/>
    </row>
    <row r="53" spans="1:12" ht="12.75" thickBot="1" x14ac:dyDescent="0.3">
      <c r="A53" s="248" t="s">
        <v>200</v>
      </c>
      <c r="B53" s="260">
        <v>-5173</v>
      </c>
      <c r="C53" s="260">
        <v>-4234</v>
      </c>
      <c r="D53" s="261">
        <v>0.222</v>
      </c>
      <c r="E53" s="260">
        <v>-17440</v>
      </c>
      <c r="F53" s="260">
        <v>-11600</v>
      </c>
      <c r="G53" s="261">
        <v>0.503</v>
      </c>
      <c r="H53" s="304"/>
      <c r="I53" s="305"/>
      <c r="J53" s="305"/>
      <c r="K53" s="304"/>
      <c r="L53" s="253"/>
    </row>
    <row r="54" spans="1:12" ht="12.75" thickBot="1" x14ac:dyDescent="0.3">
      <c r="A54" s="254" t="s">
        <v>201</v>
      </c>
      <c r="B54" s="255">
        <v>-885</v>
      </c>
      <c r="C54" s="255">
        <v>-673</v>
      </c>
      <c r="D54" s="256">
        <v>0.315</v>
      </c>
      <c r="E54" s="255">
        <v>-2096</v>
      </c>
      <c r="F54" s="255">
        <v>-2056</v>
      </c>
      <c r="G54" s="256">
        <v>1.9E-2</v>
      </c>
      <c r="H54" s="304"/>
      <c r="I54" s="305"/>
      <c r="J54" s="305"/>
      <c r="K54" s="304"/>
      <c r="L54" s="253"/>
    </row>
    <row r="55" spans="1:12" ht="12.75" thickBot="1" x14ac:dyDescent="0.3">
      <c r="A55" s="251" t="s">
        <v>202</v>
      </c>
      <c r="B55" s="252">
        <v>4075</v>
      </c>
      <c r="C55" s="252">
        <v>23317</v>
      </c>
      <c r="D55" s="250">
        <v>-0.82499999999999996</v>
      </c>
      <c r="E55" s="252">
        <v>19329</v>
      </c>
      <c r="F55" s="252">
        <v>42548</v>
      </c>
      <c r="G55" s="250">
        <v>-0.54600000000000004</v>
      </c>
      <c r="H55" s="304"/>
      <c r="I55" s="305"/>
      <c r="J55" s="305"/>
      <c r="K55" s="304"/>
      <c r="L55" s="253"/>
    </row>
    <row r="56" spans="1:12" ht="12.75" thickBot="1" x14ac:dyDescent="0.3">
      <c r="A56" s="254" t="s">
        <v>203</v>
      </c>
      <c r="B56" s="255">
        <v>-149</v>
      </c>
      <c r="C56" s="255">
        <v>-128</v>
      </c>
      <c r="D56" s="256">
        <v>0.16400000000000001</v>
      </c>
      <c r="E56" s="255">
        <v>-185</v>
      </c>
      <c r="F56" s="255">
        <v>-174</v>
      </c>
      <c r="G56" s="256">
        <v>6.3E-2</v>
      </c>
      <c r="H56" s="304"/>
      <c r="I56" s="305"/>
      <c r="J56" s="305"/>
      <c r="K56" s="304"/>
      <c r="L56" s="253"/>
    </row>
    <row r="57" spans="1:12" ht="12.75" thickBot="1" x14ac:dyDescent="0.3">
      <c r="A57" s="251" t="s">
        <v>204</v>
      </c>
      <c r="B57" s="252">
        <v>3926</v>
      </c>
      <c r="C57" s="252">
        <v>23189</v>
      </c>
      <c r="D57" s="250">
        <v>-0.83099999999999996</v>
      </c>
      <c r="E57" s="252">
        <v>19144</v>
      </c>
      <c r="F57" s="252">
        <v>42374</v>
      </c>
      <c r="G57" s="250">
        <v>-0.54800000000000004</v>
      </c>
      <c r="H57" s="304"/>
      <c r="I57" s="305"/>
      <c r="J57" s="305"/>
      <c r="K57" s="304"/>
      <c r="L57" s="253"/>
    </row>
    <row r="58" spans="1:12" ht="12.75" thickBot="1" x14ac:dyDescent="0.3">
      <c r="A58" s="251" t="s">
        <v>205</v>
      </c>
      <c r="B58" s="252">
        <v>3768</v>
      </c>
      <c r="C58" s="252">
        <v>22927</v>
      </c>
      <c r="D58" s="250">
        <v>-0.83599999999999997</v>
      </c>
      <c r="E58" s="252">
        <v>18384</v>
      </c>
      <c r="F58" s="252">
        <v>41728</v>
      </c>
      <c r="G58" s="250">
        <v>-0.55900000000000005</v>
      </c>
      <c r="H58" s="304"/>
      <c r="I58" s="305"/>
      <c r="J58" s="305"/>
      <c r="K58" s="304"/>
      <c r="L58" s="253"/>
    </row>
    <row r="59" spans="1:12" ht="12.75" thickBot="1" x14ac:dyDescent="0.3">
      <c r="A59" s="254"/>
      <c r="B59" s="255"/>
      <c r="C59" s="255"/>
      <c r="D59" s="256"/>
      <c r="E59" s="255"/>
      <c r="F59" s="255"/>
      <c r="G59" s="256"/>
    </row>
    <row r="60" spans="1:12" ht="12.75" thickBot="1" x14ac:dyDescent="0.3">
      <c r="A60" s="251" t="s">
        <v>206</v>
      </c>
      <c r="B60" s="255"/>
      <c r="C60" s="255"/>
      <c r="D60" s="256"/>
      <c r="E60" s="255"/>
      <c r="F60" s="255"/>
      <c r="G60" s="256"/>
    </row>
    <row r="61" spans="1:12" ht="12.75" thickBot="1" x14ac:dyDescent="0.3">
      <c r="A61" s="254" t="s">
        <v>207</v>
      </c>
      <c r="B61" s="255">
        <v>-5418</v>
      </c>
      <c r="C61" s="255">
        <v>-6713</v>
      </c>
      <c r="D61" s="256">
        <v>-0.193</v>
      </c>
      <c r="E61" s="255">
        <v>-14507</v>
      </c>
      <c r="F61" s="255">
        <v>-17638</v>
      </c>
      <c r="G61" s="256">
        <v>-0.17799999999999999</v>
      </c>
      <c r="H61" s="304"/>
      <c r="I61" s="306"/>
      <c r="J61" s="306"/>
      <c r="K61" s="304"/>
      <c r="L61" s="253"/>
    </row>
    <row r="62" spans="1:12" ht="12.75" thickBot="1" x14ac:dyDescent="0.3">
      <c r="A62" s="254" t="s">
        <v>208</v>
      </c>
      <c r="B62" s="255">
        <v>0</v>
      </c>
      <c r="C62" s="255">
        <v>-5842</v>
      </c>
      <c r="D62" s="256" t="s">
        <v>4</v>
      </c>
      <c r="E62" s="255">
        <v>0</v>
      </c>
      <c r="F62" s="255">
        <v>-12060</v>
      </c>
      <c r="G62" s="256" t="s">
        <v>4</v>
      </c>
      <c r="H62" s="304"/>
      <c r="I62" s="307"/>
      <c r="J62" s="307"/>
      <c r="K62" s="304"/>
      <c r="L62" s="253"/>
    </row>
    <row r="63" spans="1:12" ht="12.75" thickBot="1" x14ac:dyDescent="0.3">
      <c r="A63" s="254" t="s">
        <v>209</v>
      </c>
      <c r="B63" s="255">
        <v>548</v>
      </c>
      <c r="C63" s="255">
        <v>2280</v>
      </c>
      <c r="D63" s="256">
        <v>-0.76</v>
      </c>
      <c r="E63" s="255">
        <v>2229</v>
      </c>
      <c r="F63" s="255">
        <v>5240</v>
      </c>
      <c r="G63" s="256">
        <v>-0.57499999999999996</v>
      </c>
      <c r="H63" s="304"/>
      <c r="I63" s="306"/>
      <c r="J63" s="306"/>
      <c r="K63" s="304"/>
      <c r="L63" s="253"/>
    </row>
    <row r="64" spans="1:12" ht="12.75" thickBot="1" x14ac:dyDescent="0.3">
      <c r="A64" s="254" t="s">
        <v>389</v>
      </c>
      <c r="B64" s="255">
        <v>0</v>
      </c>
      <c r="C64" s="255">
        <v>0</v>
      </c>
      <c r="D64" s="256" t="s">
        <v>4</v>
      </c>
      <c r="E64" s="255">
        <v>8721</v>
      </c>
      <c r="F64" s="255">
        <v>0</v>
      </c>
      <c r="G64" s="256" t="s">
        <v>4</v>
      </c>
      <c r="H64" s="304"/>
      <c r="I64" s="307"/>
      <c r="J64" s="307"/>
      <c r="K64" s="304"/>
      <c r="L64" s="253"/>
    </row>
    <row r="65" spans="1:12" ht="12.75" thickBot="1" x14ac:dyDescent="0.3">
      <c r="A65" s="254" t="s">
        <v>390</v>
      </c>
      <c r="B65" s="255">
        <v>-2052</v>
      </c>
      <c r="C65" s="255">
        <v>13192</v>
      </c>
      <c r="D65" s="256" t="s">
        <v>4</v>
      </c>
      <c r="E65" s="255">
        <v>-1053</v>
      </c>
      <c r="F65" s="255">
        <v>31633</v>
      </c>
      <c r="G65" s="256" t="s">
        <v>4</v>
      </c>
      <c r="H65" s="304"/>
      <c r="I65" s="306"/>
      <c r="J65" s="306"/>
      <c r="K65" s="304"/>
      <c r="L65" s="253"/>
    </row>
    <row r="66" spans="1:12" ht="12.75" thickBot="1" x14ac:dyDescent="0.3">
      <c r="A66" s="251" t="s">
        <v>211</v>
      </c>
      <c r="B66" s="252">
        <v>-6922</v>
      </c>
      <c r="C66" s="252">
        <v>2917</v>
      </c>
      <c r="D66" s="250" t="s">
        <v>4</v>
      </c>
      <c r="E66" s="252">
        <v>-4610</v>
      </c>
      <c r="F66" s="252">
        <v>7175</v>
      </c>
      <c r="G66" s="250" t="s">
        <v>4</v>
      </c>
      <c r="H66" s="304"/>
      <c r="I66" s="306"/>
      <c r="J66" s="306"/>
      <c r="K66" s="304"/>
      <c r="L66" s="253"/>
    </row>
    <row r="67" spans="1:12" ht="12.75" thickBot="1" x14ac:dyDescent="0.3">
      <c r="A67" s="251"/>
      <c r="B67" s="252"/>
      <c r="C67" s="252"/>
      <c r="D67" s="250"/>
      <c r="E67" s="252"/>
      <c r="F67" s="252"/>
      <c r="G67" s="250"/>
    </row>
    <row r="68" spans="1:12" ht="12.75" thickBot="1" x14ac:dyDescent="0.3">
      <c r="A68" s="251" t="s">
        <v>212</v>
      </c>
      <c r="B68" s="252"/>
      <c r="C68" s="252"/>
      <c r="D68" s="250"/>
      <c r="E68" s="252"/>
      <c r="F68" s="252"/>
      <c r="G68" s="250"/>
      <c r="K68" s="304"/>
    </row>
    <row r="69" spans="1:12" ht="12.75" thickBot="1" x14ac:dyDescent="0.3">
      <c r="A69" s="254" t="s">
        <v>213</v>
      </c>
      <c r="B69" s="255">
        <v>-13097</v>
      </c>
      <c r="C69" s="255">
        <v>-25158</v>
      </c>
      <c r="D69" s="256">
        <v>-0.47899999999999998</v>
      </c>
      <c r="E69" s="255">
        <v>-14703</v>
      </c>
      <c r="F69" s="255">
        <v>-25369</v>
      </c>
      <c r="G69" s="256">
        <v>-0.42</v>
      </c>
      <c r="H69" s="304"/>
      <c r="I69" s="307"/>
      <c r="J69" s="307"/>
      <c r="K69" s="304"/>
      <c r="L69" s="253"/>
    </row>
    <row r="70" spans="1:12" ht="12.75" thickBot="1" x14ac:dyDescent="0.3">
      <c r="A70" s="254" t="s">
        <v>391</v>
      </c>
      <c r="B70" s="255">
        <v>0</v>
      </c>
      <c r="C70" s="255">
        <v>-1015</v>
      </c>
      <c r="D70" s="256" t="s">
        <v>4</v>
      </c>
      <c r="E70" s="255">
        <v>-821</v>
      </c>
      <c r="F70" s="255">
        <v>-6036</v>
      </c>
      <c r="G70" s="256">
        <v>-0.86399999999999999</v>
      </c>
      <c r="H70" s="304"/>
      <c r="I70" s="307"/>
      <c r="J70" s="307"/>
      <c r="K70" s="304"/>
      <c r="L70" s="253"/>
    </row>
    <row r="71" spans="1:12" ht="12.75" thickBot="1" x14ac:dyDescent="0.3">
      <c r="A71" s="254" t="s">
        <v>214</v>
      </c>
      <c r="B71" s="255">
        <v>-70</v>
      </c>
      <c r="C71" s="255">
        <v>-218</v>
      </c>
      <c r="D71" s="256">
        <v>-0.67900000000000005</v>
      </c>
      <c r="E71" s="255">
        <v>-538</v>
      </c>
      <c r="F71" s="255">
        <v>-511</v>
      </c>
      <c r="G71" s="256">
        <v>5.2999999999999999E-2</v>
      </c>
      <c r="H71" s="304"/>
      <c r="I71" s="306"/>
      <c r="J71" s="306"/>
      <c r="K71" s="304"/>
      <c r="L71" s="253"/>
    </row>
    <row r="72" spans="1:12" ht="12.75" thickBot="1" x14ac:dyDescent="0.3">
      <c r="A72" s="254" t="s">
        <v>215</v>
      </c>
      <c r="B72" s="255">
        <v>-88</v>
      </c>
      <c r="C72" s="255">
        <v>-44</v>
      </c>
      <c r="D72" s="256" t="s">
        <v>4</v>
      </c>
      <c r="E72" s="255">
        <v>-222</v>
      </c>
      <c r="F72" s="255">
        <v>-135</v>
      </c>
      <c r="G72" s="256">
        <v>0.64400000000000002</v>
      </c>
      <c r="H72" s="304"/>
      <c r="I72" s="307"/>
      <c r="J72" s="307"/>
      <c r="K72" s="304"/>
      <c r="L72" s="253"/>
    </row>
    <row r="73" spans="1:12" ht="12.75" thickBot="1" x14ac:dyDescent="0.3">
      <c r="A73" s="254" t="s">
        <v>216</v>
      </c>
      <c r="B73" s="255">
        <v>28535</v>
      </c>
      <c r="C73" s="255">
        <v>-12028</v>
      </c>
      <c r="D73" s="256" t="s">
        <v>4</v>
      </c>
      <c r="E73" s="255">
        <v>-4663</v>
      </c>
      <c r="F73" s="255">
        <v>-35738</v>
      </c>
      <c r="G73" s="256">
        <v>-0.87</v>
      </c>
      <c r="H73" s="304"/>
      <c r="I73" s="306"/>
      <c r="J73" s="306"/>
      <c r="K73" s="304"/>
      <c r="L73" s="253"/>
    </row>
    <row r="74" spans="1:12" ht="12.75" thickBot="1" x14ac:dyDescent="0.3">
      <c r="A74" s="254" t="s">
        <v>217</v>
      </c>
      <c r="B74" s="255">
        <v>-8701</v>
      </c>
      <c r="C74" s="255">
        <v>-10228</v>
      </c>
      <c r="D74" s="256">
        <v>-0.14899999999999999</v>
      </c>
      <c r="E74" s="255">
        <v>-18976</v>
      </c>
      <c r="F74" s="255">
        <v>-25943</v>
      </c>
      <c r="G74" s="256">
        <v>-0.26900000000000002</v>
      </c>
      <c r="H74" s="304"/>
      <c r="I74" s="306"/>
      <c r="J74" s="306"/>
      <c r="K74" s="304"/>
      <c r="L74" s="253"/>
    </row>
    <row r="75" spans="1:12" ht="12.75" thickBot="1" x14ac:dyDescent="0.3">
      <c r="A75" s="251" t="s">
        <v>218</v>
      </c>
      <c r="B75" s="252">
        <v>6579</v>
      </c>
      <c r="C75" s="252">
        <v>-48691</v>
      </c>
      <c r="D75" s="250" t="s">
        <v>4</v>
      </c>
      <c r="E75" s="252">
        <v>-39923</v>
      </c>
      <c r="F75" s="252">
        <v>-93732</v>
      </c>
      <c r="G75" s="250">
        <v>-0.57399999999999995</v>
      </c>
      <c r="H75" s="304"/>
      <c r="I75" s="306"/>
      <c r="J75" s="306"/>
      <c r="K75" s="304"/>
      <c r="L75" s="253"/>
    </row>
    <row r="76" spans="1:12" ht="12.75" thickBot="1" x14ac:dyDescent="0.3">
      <c r="A76" s="251" t="s">
        <v>219</v>
      </c>
      <c r="B76" s="252">
        <v>6737</v>
      </c>
      <c r="C76" s="252">
        <v>-48429</v>
      </c>
      <c r="D76" s="250" t="s">
        <v>4</v>
      </c>
      <c r="E76" s="252">
        <v>-39163</v>
      </c>
      <c r="F76" s="252">
        <v>-93086</v>
      </c>
      <c r="G76" s="250">
        <v>-0.57899999999999996</v>
      </c>
      <c r="H76" s="304"/>
      <c r="I76" s="306"/>
      <c r="J76" s="306"/>
      <c r="K76" s="304"/>
      <c r="L76" s="253"/>
    </row>
    <row r="77" spans="1:12" ht="12.75" thickBot="1" x14ac:dyDescent="0.3">
      <c r="A77" s="254"/>
      <c r="B77" s="255"/>
      <c r="C77" s="255"/>
      <c r="D77" s="256"/>
      <c r="E77" s="255"/>
      <c r="F77" s="255"/>
      <c r="G77" s="256"/>
    </row>
    <row r="78" spans="1:12" ht="12.75" thickBot="1" x14ac:dyDescent="0.3">
      <c r="A78" s="254" t="s">
        <v>220</v>
      </c>
      <c r="B78" s="308">
        <v>-493</v>
      </c>
      <c r="C78" s="308">
        <v>-319</v>
      </c>
      <c r="D78" s="309">
        <v>0.54500000000000004</v>
      </c>
      <c r="E78" s="308">
        <v>-1694</v>
      </c>
      <c r="F78" s="308">
        <v>-1716</v>
      </c>
      <c r="G78" s="309">
        <v>-0.01</v>
      </c>
      <c r="H78" s="304"/>
      <c r="I78" s="306"/>
      <c r="J78" s="306"/>
      <c r="K78" s="304"/>
      <c r="L78" s="253"/>
    </row>
    <row r="79" spans="1:12" ht="12.75" thickBot="1" x14ac:dyDescent="0.3">
      <c r="A79" s="251" t="s">
        <v>221</v>
      </c>
      <c r="B79" s="310">
        <v>3090</v>
      </c>
      <c r="C79" s="310">
        <v>-22904</v>
      </c>
      <c r="D79" s="311" t="s">
        <v>4</v>
      </c>
      <c r="E79" s="310">
        <v>-27083</v>
      </c>
      <c r="F79" s="310">
        <v>-45899</v>
      </c>
      <c r="G79" s="311">
        <v>-0.41</v>
      </c>
      <c r="H79" s="304"/>
      <c r="I79" s="307"/>
      <c r="J79" s="307"/>
      <c r="K79" s="304"/>
      <c r="L79" s="253"/>
    </row>
    <row r="80" spans="1:12" ht="12.75" thickBot="1" x14ac:dyDescent="0.3">
      <c r="A80" s="251" t="s">
        <v>222</v>
      </c>
      <c r="B80" s="310">
        <v>15958</v>
      </c>
      <c r="C80" s="310">
        <v>64397</v>
      </c>
      <c r="D80" s="312">
        <v>-0.752</v>
      </c>
      <c r="E80" s="310">
        <v>46131</v>
      </c>
      <c r="F80" s="310">
        <v>87392</v>
      </c>
      <c r="G80" s="312">
        <v>-0.47199999999999998</v>
      </c>
      <c r="H80" s="304"/>
      <c r="I80" s="306"/>
      <c r="J80" s="306"/>
      <c r="K80" s="304"/>
    </row>
    <row r="81" spans="1:12" ht="12.75" thickBot="1" x14ac:dyDescent="0.3">
      <c r="A81" s="251" t="s">
        <v>223</v>
      </c>
      <c r="B81" s="310">
        <v>19048</v>
      </c>
      <c r="C81" s="310">
        <v>41493</v>
      </c>
      <c r="D81" s="312">
        <v>-0.54100000000000004</v>
      </c>
      <c r="E81" s="310">
        <v>19048</v>
      </c>
      <c r="F81" s="310">
        <v>41493</v>
      </c>
      <c r="G81" s="312">
        <v>-0.54100000000000004</v>
      </c>
      <c r="H81" s="304"/>
      <c r="I81" s="306"/>
      <c r="J81" s="306"/>
      <c r="K81" s="304"/>
    </row>
    <row r="82" spans="1:12" x14ac:dyDescent="0.25">
      <c r="D82" s="253"/>
      <c r="E82" s="237"/>
      <c r="F82" s="237"/>
    </row>
    <row r="83" spans="1:12" x14ac:dyDescent="0.25">
      <c r="B83" s="313"/>
      <c r="C83" s="313"/>
      <c r="D83" s="253"/>
      <c r="E83" s="313"/>
      <c r="F83" s="313"/>
      <c r="G83" s="253"/>
      <c r="H83" s="253"/>
      <c r="I83" s="253"/>
      <c r="J83" s="253"/>
      <c r="K83" s="253"/>
    </row>
    <row r="84" spans="1:12" x14ac:dyDescent="0.25">
      <c r="A84" s="247" t="s">
        <v>224</v>
      </c>
      <c r="B84" s="247"/>
      <c r="C84" s="247"/>
      <c r="D84" s="247"/>
      <c r="E84" s="247"/>
      <c r="F84" s="247"/>
      <c r="G84" s="253"/>
      <c r="H84" s="253"/>
    </row>
    <row r="85" spans="1:12" ht="12.75" thickBot="1" x14ac:dyDescent="0.3">
      <c r="A85" s="248" t="s">
        <v>0</v>
      </c>
      <c r="B85" s="270" t="s">
        <v>145</v>
      </c>
      <c r="C85" s="270" t="s">
        <v>115</v>
      </c>
      <c r="D85" s="271" t="s">
        <v>3</v>
      </c>
      <c r="E85" s="270" t="s">
        <v>99</v>
      </c>
      <c r="F85" s="271" t="s">
        <v>3</v>
      </c>
    </row>
    <row r="86" spans="1:12" s="239" customFormat="1" ht="12.75" thickBot="1" x14ac:dyDescent="0.3">
      <c r="A86" s="254" t="s">
        <v>225</v>
      </c>
      <c r="B86" s="255">
        <v>19048</v>
      </c>
      <c r="C86" s="255">
        <v>15958</v>
      </c>
      <c r="D86" s="266">
        <v>0.19400000000000001</v>
      </c>
      <c r="E86" s="255">
        <v>46131</v>
      </c>
      <c r="F86" s="266">
        <v>-0.58699999999999997</v>
      </c>
      <c r="G86" s="306"/>
      <c r="H86" s="314"/>
      <c r="I86" s="314"/>
      <c r="J86" s="314"/>
      <c r="K86" s="314"/>
      <c r="L86" s="315"/>
    </row>
    <row r="87" spans="1:12" s="239" customFormat="1" ht="12.75" thickBot="1" x14ac:dyDescent="0.3">
      <c r="A87" s="254" t="s">
        <v>392</v>
      </c>
      <c r="B87" s="255">
        <v>91750</v>
      </c>
      <c r="C87" s="255">
        <v>94162</v>
      </c>
      <c r="D87" s="266">
        <v>-2.5999999999999999E-2</v>
      </c>
      <c r="E87" s="255">
        <v>94065</v>
      </c>
      <c r="F87" s="266">
        <v>-2.5000000000000001E-2</v>
      </c>
      <c r="G87" s="306"/>
      <c r="H87" s="314"/>
      <c r="I87" s="314"/>
      <c r="J87" s="314"/>
      <c r="K87" s="314"/>
      <c r="L87" s="315"/>
    </row>
    <row r="88" spans="1:12" s="239" customFormat="1" ht="12.75" thickBot="1" x14ac:dyDescent="0.3">
      <c r="A88" s="254" t="s">
        <v>228</v>
      </c>
      <c r="B88" s="255">
        <v>389541</v>
      </c>
      <c r="C88" s="255">
        <v>391443</v>
      </c>
      <c r="D88" s="266">
        <v>-5.0000000000000001E-3</v>
      </c>
      <c r="E88" s="255">
        <v>403062</v>
      </c>
      <c r="F88" s="266">
        <v>-3.4000000000000002E-2</v>
      </c>
      <c r="G88" s="306"/>
      <c r="H88" s="314"/>
      <c r="I88" s="314"/>
      <c r="J88" s="314"/>
      <c r="K88" s="314"/>
      <c r="L88" s="315"/>
    </row>
    <row r="89" spans="1:12" s="239" customFormat="1" ht="12.75" thickBot="1" x14ac:dyDescent="0.3">
      <c r="A89" s="254" t="s">
        <v>229</v>
      </c>
      <c r="B89" s="255">
        <v>4563</v>
      </c>
      <c r="C89" s="255">
        <v>5182</v>
      </c>
      <c r="D89" s="266">
        <v>-0.11899999999999999</v>
      </c>
      <c r="E89" s="255">
        <v>2435</v>
      </c>
      <c r="F89" s="266">
        <v>0.874</v>
      </c>
      <c r="G89" s="240"/>
      <c r="H89" s="314"/>
      <c r="I89" s="314"/>
      <c r="J89" s="314"/>
      <c r="K89" s="314"/>
      <c r="L89" s="315"/>
    </row>
    <row r="90" spans="1:12" s="239" customFormat="1" ht="12.75" thickBot="1" x14ac:dyDescent="0.3">
      <c r="A90" s="254" t="s">
        <v>230</v>
      </c>
      <c r="B90" s="255">
        <v>52831</v>
      </c>
      <c r="C90" s="255">
        <v>51914</v>
      </c>
      <c r="D90" s="266">
        <v>1.7999999999999999E-2</v>
      </c>
      <c r="E90" s="255">
        <v>54728</v>
      </c>
      <c r="F90" s="266">
        <v>-3.5000000000000003E-2</v>
      </c>
      <c r="G90" s="306"/>
      <c r="H90" s="314"/>
      <c r="I90" s="314"/>
      <c r="J90" s="314"/>
      <c r="K90" s="314"/>
      <c r="L90" s="315"/>
    </row>
    <row r="91" spans="1:12" s="239" customFormat="1" ht="12.75" thickBot="1" x14ac:dyDescent="0.3">
      <c r="A91" s="254" t="s">
        <v>231</v>
      </c>
      <c r="B91" s="255">
        <v>19604</v>
      </c>
      <c r="C91" s="255">
        <v>20105</v>
      </c>
      <c r="D91" s="266">
        <v>-2.5000000000000001E-2</v>
      </c>
      <c r="E91" s="255">
        <v>23869</v>
      </c>
      <c r="F91" s="266">
        <v>-0.17899999999999999</v>
      </c>
      <c r="G91" s="306"/>
      <c r="H91" s="314"/>
      <c r="I91" s="314"/>
      <c r="J91" s="314"/>
      <c r="K91" s="314"/>
      <c r="L91" s="315"/>
    </row>
    <row r="92" spans="1:12" s="239" customFormat="1" ht="12.75" thickBot="1" x14ac:dyDescent="0.3">
      <c r="A92" s="254" t="s">
        <v>232</v>
      </c>
      <c r="B92" s="255">
        <v>7043</v>
      </c>
      <c r="C92" s="255">
        <v>5770</v>
      </c>
      <c r="D92" s="266">
        <v>0.221</v>
      </c>
      <c r="E92" s="255">
        <v>5317</v>
      </c>
      <c r="F92" s="266">
        <v>0.32500000000000001</v>
      </c>
      <c r="G92" s="306"/>
      <c r="H92" s="314"/>
      <c r="I92" s="314"/>
      <c r="J92" s="314"/>
      <c r="K92" s="314"/>
      <c r="L92" s="315"/>
    </row>
    <row r="93" spans="1:12" s="239" customFormat="1" ht="12.75" thickBot="1" x14ac:dyDescent="0.3">
      <c r="A93" s="254" t="s">
        <v>233</v>
      </c>
      <c r="B93" s="255">
        <v>28607</v>
      </c>
      <c r="C93" s="255">
        <v>26068</v>
      </c>
      <c r="D93" s="266">
        <v>9.7000000000000003E-2</v>
      </c>
      <c r="E93" s="255">
        <v>28464</v>
      </c>
      <c r="F93" s="266">
        <v>5.0000000000000001E-3</v>
      </c>
      <c r="G93" s="306"/>
      <c r="H93" s="314"/>
      <c r="I93" s="314"/>
      <c r="J93" s="314"/>
      <c r="K93" s="314"/>
      <c r="L93" s="315"/>
    </row>
    <row r="94" spans="1:12" s="239" customFormat="1" ht="12.75" thickBot="1" x14ac:dyDescent="0.3">
      <c r="A94" s="248" t="s">
        <v>393</v>
      </c>
      <c r="B94" s="260">
        <v>12124.681599999996</v>
      </c>
      <c r="C94" s="260">
        <v>11120.446000000004</v>
      </c>
      <c r="D94" s="303">
        <v>0.09</v>
      </c>
      <c r="E94" s="260">
        <v>11678.14601</v>
      </c>
      <c r="F94" s="303">
        <v>3.7999999999999999E-2</v>
      </c>
      <c r="G94" s="306"/>
      <c r="H94" s="314"/>
      <c r="I94" s="314"/>
      <c r="J94" s="314"/>
      <c r="K94" s="314"/>
      <c r="L94" s="315"/>
    </row>
    <row r="95" spans="1:12" s="239" customFormat="1" ht="12.75" thickBot="1" x14ac:dyDescent="0.3">
      <c r="A95" s="251" t="s">
        <v>234</v>
      </c>
      <c r="B95" s="252">
        <v>612987</v>
      </c>
      <c r="C95" s="252">
        <v>610602</v>
      </c>
      <c r="D95" s="264">
        <v>4.0000000000000001E-3</v>
      </c>
      <c r="E95" s="252">
        <v>658071</v>
      </c>
      <c r="F95" s="264">
        <v>-6.9000000000000006E-2</v>
      </c>
      <c r="G95" s="306"/>
      <c r="H95" s="314"/>
      <c r="I95" s="314"/>
      <c r="J95" s="314"/>
      <c r="K95" s="314"/>
      <c r="L95" s="315"/>
    </row>
    <row r="96" spans="1:12" s="239" customFormat="1" ht="12.75" thickBot="1" x14ac:dyDescent="0.3">
      <c r="A96" s="254" t="s">
        <v>235</v>
      </c>
      <c r="B96" s="255">
        <v>203879</v>
      </c>
      <c r="C96" s="255">
        <v>185298</v>
      </c>
      <c r="D96" s="266">
        <v>0.1</v>
      </c>
      <c r="E96" s="255">
        <v>223433</v>
      </c>
      <c r="F96" s="266">
        <v>-8.7999999999999995E-2</v>
      </c>
      <c r="G96" s="306"/>
      <c r="H96" s="314"/>
      <c r="I96" s="314"/>
      <c r="J96" s="314"/>
      <c r="K96" s="314"/>
      <c r="L96" s="315"/>
    </row>
    <row r="97" spans="1:12" s="239" customFormat="1" ht="12.75" thickBot="1" x14ac:dyDescent="0.3">
      <c r="A97" s="254" t="s">
        <v>237</v>
      </c>
      <c r="B97" s="255">
        <v>23086</v>
      </c>
      <c r="C97" s="255">
        <v>24362</v>
      </c>
      <c r="D97" s="266">
        <v>-5.1999999999999998E-2</v>
      </c>
      <c r="E97" s="255">
        <v>33648</v>
      </c>
      <c r="F97" s="266">
        <v>-0.314</v>
      </c>
      <c r="G97" s="306"/>
      <c r="H97" s="314"/>
      <c r="I97" s="314"/>
      <c r="J97" s="314"/>
      <c r="K97" s="314"/>
      <c r="L97" s="315"/>
    </row>
    <row r="98" spans="1:12" s="239" customFormat="1" ht="12.75" thickBot="1" x14ac:dyDescent="0.3">
      <c r="A98" s="254" t="s">
        <v>238</v>
      </c>
      <c r="B98" s="255">
        <v>39691.681600000011</v>
      </c>
      <c r="C98" s="255">
        <v>37491.445999999996</v>
      </c>
      <c r="D98" s="266">
        <v>5.8999999999999997E-2</v>
      </c>
      <c r="E98" s="255">
        <v>36347.146010000026</v>
      </c>
      <c r="F98" s="266">
        <v>9.1999999999999998E-2</v>
      </c>
      <c r="G98" s="306"/>
      <c r="H98" s="314"/>
      <c r="I98" s="314"/>
      <c r="J98" s="314"/>
      <c r="K98" s="314"/>
      <c r="L98" s="315"/>
    </row>
    <row r="99" spans="1:12" s="239" customFormat="1" ht="12.75" thickBot="1" x14ac:dyDescent="0.3">
      <c r="A99" s="251" t="s">
        <v>239</v>
      </c>
      <c r="B99" s="252">
        <v>266656.68160000001</v>
      </c>
      <c r="C99" s="252">
        <v>247151.446</v>
      </c>
      <c r="D99" s="264">
        <v>7.9000000000000001E-2</v>
      </c>
      <c r="E99" s="252">
        <v>293428.14601000003</v>
      </c>
      <c r="F99" s="264">
        <v>-9.0999999999999998E-2</v>
      </c>
      <c r="G99" s="306"/>
      <c r="H99" s="314"/>
      <c r="I99" s="314"/>
      <c r="J99" s="314"/>
      <c r="K99" s="314"/>
      <c r="L99" s="315"/>
    </row>
    <row r="100" spans="1:12" s="239" customFormat="1" ht="12.75" thickBot="1" x14ac:dyDescent="0.3">
      <c r="A100" s="251" t="s">
        <v>394</v>
      </c>
      <c r="B100" s="252">
        <v>346330.31839999999</v>
      </c>
      <c r="C100" s="252">
        <v>363450.554</v>
      </c>
      <c r="D100" s="264">
        <v>-4.7E-2</v>
      </c>
      <c r="E100" s="252">
        <v>364642.85398999997</v>
      </c>
      <c r="F100" s="264">
        <v>-0.05</v>
      </c>
      <c r="G100" s="306"/>
      <c r="H100" s="314"/>
      <c r="I100" s="314"/>
      <c r="J100" s="314"/>
      <c r="K100" s="314"/>
      <c r="L100" s="315"/>
    </row>
    <row r="101" spans="1:12" s="239" customFormat="1" ht="12.75" thickBot="1" x14ac:dyDescent="0.3">
      <c r="A101" s="254" t="s">
        <v>395</v>
      </c>
      <c r="B101" s="255">
        <v>316243.31839999999</v>
      </c>
      <c r="C101" s="255">
        <v>333877.554</v>
      </c>
      <c r="D101" s="266">
        <v>-5.2999999999999999E-2</v>
      </c>
      <c r="E101" s="255">
        <v>335972.85398999997</v>
      </c>
      <c r="F101" s="266">
        <v>-5.8999999999999997E-2</v>
      </c>
      <c r="G101" s="306"/>
      <c r="H101" s="314"/>
      <c r="I101" s="314"/>
      <c r="J101" s="314"/>
      <c r="K101" s="314"/>
      <c r="L101" s="315"/>
    </row>
    <row r="102" spans="1:12" s="239" customFormat="1" ht="12.75" thickBot="1" x14ac:dyDescent="0.3">
      <c r="A102" s="254" t="s">
        <v>396</v>
      </c>
      <c r="B102" s="255">
        <v>30087</v>
      </c>
      <c r="C102" s="255">
        <v>29573</v>
      </c>
      <c r="D102" s="266">
        <v>1.7000000000000001E-2</v>
      </c>
      <c r="E102" s="255">
        <v>28670</v>
      </c>
      <c r="F102" s="266">
        <v>4.9000000000000002E-2</v>
      </c>
      <c r="G102" s="306"/>
      <c r="H102" s="314"/>
      <c r="I102" s="314"/>
      <c r="J102" s="314"/>
      <c r="K102" s="314"/>
      <c r="L102" s="315"/>
    </row>
    <row r="103" spans="1:12" s="239" customFormat="1" x14ac:dyDescent="0.25">
      <c r="A103" s="240"/>
      <c r="B103" s="240"/>
      <c r="C103" s="240"/>
      <c r="D103" s="240"/>
      <c r="G103" s="240"/>
      <c r="H103" s="240"/>
      <c r="I103" s="240"/>
      <c r="J103" s="240"/>
      <c r="K103" s="240"/>
      <c r="L103" s="240"/>
    </row>
    <row r="104" spans="1:12" s="239" customFormat="1" x14ac:dyDescent="0.25">
      <c r="A104" s="240"/>
      <c r="B104" s="253"/>
      <c r="C104" s="253"/>
      <c r="D104" s="240"/>
      <c r="E104" s="253"/>
      <c r="G104" s="240"/>
      <c r="H104" s="240"/>
      <c r="I104" s="240"/>
      <c r="J104" s="240"/>
      <c r="K104" s="240"/>
      <c r="L104" s="240"/>
    </row>
    <row r="105" spans="1:12" s="239" customFormat="1" x14ac:dyDescent="0.25">
      <c r="A105" s="240"/>
      <c r="B105" s="316"/>
      <c r="C105" s="316"/>
      <c r="D105" s="240"/>
      <c r="E105" s="316"/>
      <c r="G105" s="240"/>
      <c r="H105" s="240"/>
      <c r="I105" s="240"/>
      <c r="J105" s="240"/>
      <c r="K105" s="240"/>
      <c r="L105" s="240"/>
    </row>
    <row r="106" spans="1:12" s="239" customFormat="1" x14ac:dyDescent="0.25">
      <c r="A106" s="240"/>
      <c r="B106" s="253"/>
      <c r="C106" s="253"/>
      <c r="D106" s="240"/>
      <c r="G106" s="240"/>
      <c r="H106" s="240"/>
      <c r="I106" s="240"/>
      <c r="J106" s="240"/>
      <c r="K106" s="240"/>
      <c r="L106" s="240"/>
    </row>
    <row r="107" spans="1:12" s="239" customFormat="1" x14ac:dyDescent="0.25">
      <c r="A107" s="240"/>
      <c r="B107" s="253"/>
      <c r="C107" s="240"/>
      <c r="D107" s="240"/>
      <c r="G107" s="240"/>
      <c r="H107" s="240"/>
      <c r="I107" s="240"/>
      <c r="J107" s="240"/>
      <c r="K107" s="240"/>
      <c r="L107" s="240"/>
    </row>
    <row r="108" spans="1:12" s="239" customFormat="1" x14ac:dyDescent="0.25">
      <c r="A108" s="240"/>
      <c r="B108" s="240"/>
      <c r="C108" s="240"/>
      <c r="D108" s="240"/>
      <c r="G108" s="240"/>
      <c r="H108" s="240"/>
      <c r="I108" s="240"/>
      <c r="J108" s="240"/>
      <c r="K108" s="240"/>
      <c r="L108" s="240"/>
    </row>
    <row r="109" spans="1:12" s="239" customFormat="1" x14ac:dyDescent="0.25">
      <c r="A109" s="240"/>
      <c r="B109" s="240"/>
      <c r="C109" s="240"/>
      <c r="D109" s="240"/>
      <c r="G109" s="240"/>
      <c r="H109" s="240"/>
      <c r="I109" s="240"/>
      <c r="J109" s="240"/>
      <c r="K109" s="240"/>
      <c r="L109" s="240"/>
    </row>
    <row r="110" spans="1:12" s="239" customFormat="1" x14ac:dyDescent="0.25">
      <c r="A110" s="240"/>
      <c r="B110" s="240"/>
      <c r="C110" s="240"/>
      <c r="D110" s="240"/>
      <c r="G110" s="240"/>
      <c r="H110" s="240"/>
      <c r="I110" s="240"/>
      <c r="J110" s="240"/>
      <c r="K110" s="240"/>
      <c r="L110" s="240"/>
    </row>
    <row r="111" spans="1:12" s="239" customFormat="1" x14ac:dyDescent="0.25">
      <c r="A111" s="240"/>
      <c r="B111" s="240"/>
      <c r="C111" s="240"/>
      <c r="D111" s="240"/>
      <c r="G111" s="240"/>
      <c r="H111" s="240"/>
      <c r="I111" s="240"/>
      <c r="J111" s="240"/>
      <c r="K111" s="240"/>
      <c r="L111" s="240"/>
    </row>
    <row r="112" spans="1:12" s="239" customFormat="1" x14ac:dyDescent="0.25">
      <c r="A112" s="240"/>
      <c r="B112" s="240"/>
      <c r="C112" s="240"/>
      <c r="D112" s="240"/>
      <c r="G112" s="240"/>
      <c r="H112" s="240"/>
      <c r="I112" s="240"/>
      <c r="J112" s="240"/>
      <c r="K112" s="240"/>
      <c r="L112" s="240"/>
    </row>
    <row r="113" spans="1:12" s="239" customFormat="1" x14ac:dyDescent="0.25">
      <c r="A113" s="240"/>
      <c r="B113" s="240"/>
      <c r="C113" s="240"/>
      <c r="D113" s="240"/>
      <c r="G113" s="240"/>
      <c r="H113" s="240"/>
      <c r="I113" s="240"/>
      <c r="J113" s="240"/>
      <c r="K113" s="240"/>
      <c r="L113" s="240"/>
    </row>
    <row r="114" spans="1:12" s="239" customFormat="1" x14ac:dyDescent="0.25">
      <c r="A114" s="240"/>
      <c r="B114" s="240"/>
      <c r="C114" s="240"/>
      <c r="D114" s="240"/>
      <c r="G114" s="240"/>
      <c r="H114" s="240"/>
      <c r="I114" s="240"/>
      <c r="J114" s="240"/>
      <c r="K114" s="240"/>
      <c r="L114" s="240"/>
    </row>
    <row r="115" spans="1:12" s="239" customFormat="1" x14ac:dyDescent="0.25">
      <c r="A115" s="240"/>
      <c r="B115" s="240"/>
      <c r="C115" s="240"/>
      <c r="D115" s="240"/>
      <c r="G115" s="240"/>
      <c r="H115" s="240"/>
      <c r="I115" s="240"/>
      <c r="J115" s="240"/>
      <c r="K115" s="240"/>
      <c r="L115" s="240"/>
    </row>
    <row r="116" spans="1:12" s="239" customFormat="1" x14ac:dyDescent="0.25">
      <c r="A116" s="240"/>
      <c r="B116" s="240"/>
      <c r="C116" s="240"/>
      <c r="D116" s="240"/>
      <c r="G116" s="240"/>
      <c r="H116" s="240"/>
      <c r="I116" s="240"/>
      <c r="J116" s="240"/>
      <c r="K116" s="240"/>
      <c r="L116" s="240"/>
    </row>
    <row r="117" spans="1:12" s="239" customFormat="1" x14ac:dyDescent="0.25">
      <c r="A117" s="240"/>
      <c r="B117" s="240"/>
      <c r="C117" s="240"/>
      <c r="D117" s="240"/>
      <c r="G117" s="240"/>
      <c r="H117" s="240"/>
      <c r="I117" s="240"/>
      <c r="J117" s="240"/>
      <c r="K117" s="240"/>
      <c r="L117" s="240"/>
    </row>
    <row r="118" spans="1:12" s="239" customFormat="1" x14ac:dyDescent="0.25">
      <c r="A118" s="240"/>
      <c r="B118" s="240"/>
      <c r="C118" s="240"/>
      <c r="D118" s="240"/>
      <c r="G118" s="240"/>
      <c r="H118" s="240"/>
      <c r="I118" s="240"/>
      <c r="J118" s="240"/>
      <c r="K118" s="240"/>
      <c r="L118" s="240"/>
    </row>
    <row r="119" spans="1:12" s="239" customFormat="1" x14ac:dyDescent="0.25">
      <c r="A119" s="240"/>
      <c r="B119" s="240"/>
      <c r="C119" s="240"/>
      <c r="D119" s="240"/>
      <c r="G119" s="240"/>
      <c r="H119" s="240"/>
      <c r="I119" s="240"/>
      <c r="J119" s="240"/>
      <c r="K119" s="240"/>
      <c r="L119" s="240"/>
    </row>
    <row r="120" spans="1:12" s="239" customFormat="1" x14ac:dyDescent="0.25">
      <c r="A120" s="240"/>
      <c r="B120" s="240"/>
      <c r="C120" s="240"/>
      <c r="D120" s="240"/>
      <c r="G120" s="240"/>
      <c r="H120" s="240"/>
      <c r="I120" s="240"/>
      <c r="J120" s="240"/>
      <c r="K120" s="240"/>
      <c r="L120" s="240"/>
    </row>
    <row r="121" spans="1:12" s="239" customFormat="1" x14ac:dyDescent="0.25">
      <c r="A121" s="240"/>
      <c r="B121" s="240"/>
      <c r="C121" s="240"/>
      <c r="D121" s="240"/>
      <c r="G121" s="240"/>
      <c r="H121" s="240"/>
      <c r="I121" s="240"/>
      <c r="J121" s="240"/>
      <c r="K121" s="240"/>
      <c r="L121" s="240"/>
    </row>
    <row r="122" spans="1:12" s="239" customFormat="1" x14ac:dyDescent="0.25">
      <c r="A122" s="240"/>
      <c r="B122" s="240"/>
      <c r="C122" s="240"/>
      <c r="D122" s="240"/>
      <c r="G122" s="240"/>
      <c r="H122" s="240"/>
      <c r="I122" s="240"/>
      <c r="J122" s="240"/>
      <c r="K122" s="240"/>
      <c r="L122" s="240"/>
    </row>
    <row r="123" spans="1:12" s="239" customFormat="1" x14ac:dyDescent="0.25">
      <c r="A123" s="240"/>
      <c r="B123" s="240"/>
      <c r="C123" s="240"/>
      <c r="D123" s="240"/>
      <c r="G123" s="240"/>
      <c r="H123" s="240"/>
      <c r="I123" s="240"/>
      <c r="J123" s="240"/>
      <c r="K123" s="240"/>
      <c r="L123" s="240"/>
    </row>
    <row r="124" spans="1:12" s="239" customFormat="1" x14ac:dyDescent="0.25">
      <c r="A124" s="240"/>
      <c r="B124" s="240"/>
      <c r="C124" s="240"/>
      <c r="D124" s="240"/>
      <c r="G124" s="240"/>
      <c r="H124" s="240"/>
      <c r="I124" s="240"/>
      <c r="J124" s="240"/>
      <c r="K124" s="240"/>
      <c r="L124" s="240"/>
    </row>
    <row r="125" spans="1:12" s="239" customFormat="1" x14ac:dyDescent="0.25">
      <c r="A125" s="240"/>
      <c r="B125" s="240"/>
      <c r="C125" s="240"/>
      <c r="D125" s="240"/>
      <c r="G125" s="240"/>
      <c r="H125" s="240"/>
      <c r="I125" s="240"/>
      <c r="J125" s="240"/>
      <c r="K125" s="240"/>
      <c r="L125" s="240"/>
    </row>
    <row r="126" spans="1:12" s="239" customFormat="1" x14ac:dyDescent="0.25">
      <c r="A126" s="240"/>
      <c r="B126" s="240"/>
      <c r="C126" s="240"/>
      <c r="D126" s="240"/>
      <c r="G126" s="240"/>
      <c r="H126" s="240"/>
      <c r="I126" s="240"/>
      <c r="J126" s="240"/>
      <c r="K126" s="240"/>
      <c r="L126" s="240"/>
    </row>
    <row r="127" spans="1:12" s="239" customFormat="1" x14ac:dyDescent="0.25">
      <c r="A127" s="240"/>
      <c r="B127" s="240"/>
      <c r="C127" s="240"/>
      <c r="D127" s="240"/>
      <c r="G127" s="240"/>
      <c r="H127" s="240"/>
      <c r="I127" s="240"/>
      <c r="J127" s="240"/>
      <c r="K127" s="240"/>
      <c r="L127" s="240"/>
    </row>
    <row r="128" spans="1:12" s="239" customFormat="1" x14ac:dyDescent="0.25">
      <c r="A128" s="240"/>
      <c r="B128" s="240"/>
      <c r="C128" s="240"/>
      <c r="D128" s="240"/>
      <c r="G128" s="240"/>
      <c r="H128" s="240"/>
      <c r="I128" s="240"/>
      <c r="J128" s="240"/>
      <c r="K128" s="240"/>
      <c r="L128" s="240"/>
    </row>
    <row r="129" spans="1:12" s="239" customFormat="1" x14ac:dyDescent="0.25">
      <c r="A129" s="240"/>
      <c r="B129" s="240"/>
      <c r="C129" s="240"/>
      <c r="D129" s="240"/>
      <c r="G129" s="240"/>
      <c r="H129" s="240"/>
      <c r="I129" s="240"/>
      <c r="J129" s="240"/>
      <c r="K129" s="240"/>
      <c r="L129" s="240"/>
    </row>
    <row r="130" spans="1:12" s="239" customFormat="1" x14ac:dyDescent="0.25">
      <c r="A130" s="240"/>
      <c r="B130" s="240"/>
      <c r="C130" s="240"/>
      <c r="D130" s="240"/>
      <c r="G130" s="240"/>
      <c r="H130" s="240"/>
      <c r="I130" s="240"/>
      <c r="J130" s="240"/>
      <c r="K130" s="240"/>
      <c r="L130" s="240"/>
    </row>
    <row r="131" spans="1:12" s="239" customFormat="1" x14ac:dyDescent="0.25">
      <c r="A131" s="240"/>
      <c r="B131" s="240"/>
      <c r="C131" s="240"/>
      <c r="D131" s="240"/>
      <c r="G131" s="240"/>
      <c r="H131" s="240"/>
      <c r="I131" s="240"/>
      <c r="J131" s="240"/>
      <c r="K131" s="240"/>
      <c r="L131" s="240"/>
    </row>
    <row r="132" spans="1:12" s="239" customFormat="1" x14ac:dyDescent="0.25">
      <c r="A132" s="240"/>
      <c r="B132" s="240"/>
      <c r="C132" s="240"/>
      <c r="D132" s="240"/>
      <c r="G132" s="240"/>
      <c r="H132" s="240"/>
      <c r="I132" s="240"/>
      <c r="J132" s="240"/>
      <c r="K132" s="240"/>
      <c r="L132" s="240"/>
    </row>
    <row r="133" spans="1:12" s="239" customFormat="1" x14ac:dyDescent="0.25">
      <c r="A133" s="240"/>
      <c r="B133" s="240"/>
      <c r="C133" s="240"/>
      <c r="D133" s="240"/>
      <c r="G133" s="240"/>
      <c r="H133" s="240"/>
      <c r="I133" s="240"/>
      <c r="J133" s="240"/>
      <c r="K133" s="240"/>
      <c r="L133" s="240"/>
    </row>
    <row r="134" spans="1:12" s="239" customFormat="1" x14ac:dyDescent="0.25">
      <c r="A134" s="240"/>
      <c r="B134" s="240"/>
      <c r="C134" s="240"/>
      <c r="D134" s="240"/>
      <c r="G134" s="240"/>
      <c r="H134" s="240"/>
      <c r="I134" s="240"/>
      <c r="J134" s="240"/>
      <c r="K134" s="240"/>
      <c r="L134" s="240"/>
    </row>
    <row r="135" spans="1:12" s="239" customFormat="1" x14ac:dyDescent="0.25">
      <c r="A135" s="240"/>
      <c r="B135" s="240"/>
      <c r="C135" s="240"/>
      <c r="D135" s="240"/>
      <c r="G135" s="240"/>
      <c r="H135" s="240"/>
      <c r="I135" s="240"/>
      <c r="J135" s="240"/>
      <c r="K135" s="240"/>
      <c r="L135" s="240"/>
    </row>
    <row r="136" spans="1:12" s="239" customFormat="1" x14ac:dyDescent="0.25">
      <c r="A136" s="240"/>
      <c r="B136" s="240"/>
      <c r="C136" s="240"/>
      <c r="D136" s="240"/>
      <c r="G136" s="240"/>
      <c r="H136" s="240"/>
      <c r="I136" s="240"/>
      <c r="J136" s="240"/>
      <c r="K136" s="240"/>
      <c r="L136" s="240"/>
    </row>
    <row r="137" spans="1:12" s="239" customFormat="1" x14ac:dyDescent="0.25">
      <c r="A137" s="240"/>
      <c r="B137" s="240"/>
      <c r="C137" s="240"/>
      <c r="D137" s="240"/>
      <c r="G137" s="240"/>
      <c r="H137" s="240"/>
      <c r="I137" s="240"/>
      <c r="J137" s="240"/>
      <c r="K137" s="240"/>
      <c r="L137" s="240"/>
    </row>
    <row r="138" spans="1:12" s="239" customFormat="1" x14ac:dyDescent="0.25">
      <c r="A138" s="240"/>
      <c r="B138" s="240"/>
      <c r="C138" s="240"/>
      <c r="D138" s="240"/>
      <c r="G138" s="240"/>
      <c r="H138" s="240"/>
      <c r="I138" s="240"/>
      <c r="J138" s="240"/>
      <c r="K138" s="240"/>
      <c r="L138" s="240"/>
    </row>
    <row r="139" spans="1:12" s="239" customFormat="1" x14ac:dyDescent="0.25">
      <c r="A139" s="240"/>
      <c r="B139" s="240"/>
      <c r="C139" s="240"/>
      <c r="D139" s="240"/>
      <c r="G139" s="240"/>
      <c r="H139" s="240"/>
      <c r="I139" s="240"/>
      <c r="J139" s="240"/>
      <c r="K139" s="240"/>
      <c r="L139" s="240"/>
    </row>
    <row r="140" spans="1:12" s="239" customFormat="1" x14ac:dyDescent="0.25">
      <c r="A140" s="240"/>
      <c r="B140" s="240"/>
      <c r="C140" s="240"/>
      <c r="D140" s="240"/>
      <c r="G140" s="240"/>
      <c r="H140" s="240"/>
      <c r="I140" s="240"/>
      <c r="J140" s="240"/>
      <c r="K140" s="240"/>
      <c r="L140" s="240"/>
    </row>
    <row r="141" spans="1:12" s="239" customFormat="1" x14ac:dyDescent="0.25">
      <c r="A141" s="240"/>
      <c r="B141" s="240"/>
      <c r="C141" s="240"/>
      <c r="D141" s="240"/>
      <c r="G141" s="240"/>
      <c r="H141" s="240"/>
      <c r="I141" s="240"/>
      <c r="J141" s="240"/>
      <c r="K141" s="240"/>
      <c r="L141" s="240"/>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F23A-79B7-494A-B4AE-9481AF4A7FE4}">
  <sheetPr>
    <tabColor rgb="FF7B2038"/>
  </sheetPr>
  <dimension ref="A1:M81"/>
  <sheetViews>
    <sheetView showGridLines="0" zoomScale="80" zoomScaleNormal="80" workbookViewId="0">
      <pane ySplit="3" topLeftCell="A4" activePane="bottomLeft" state="frozen"/>
      <selection activeCell="G38" sqref="G38"/>
      <selection pane="bottomLeft"/>
    </sheetView>
  </sheetViews>
  <sheetFormatPr defaultColWidth="8.85546875" defaultRowHeight="15" x14ac:dyDescent="0.25"/>
  <cols>
    <col min="1" max="1" width="48.28515625" style="275" customWidth="1"/>
    <col min="2" max="2" width="11.28515625" style="275" bestFit="1" customWidth="1"/>
    <col min="3" max="3" width="10.5703125" style="275" bestFit="1" customWidth="1"/>
    <col min="4" max="4" width="9.28515625" style="275" bestFit="1" customWidth="1"/>
    <col min="5" max="5" width="10.85546875" style="275" bestFit="1" customWidth="1"/>
    <col min="6" max="6" width="10.28515625" bestFit="1" customWidth="1"/>
    <col min="7" max="8" width="9.28515625" bestFit="1" customWidth="1"/>
    <col min="9" max="12" width="10" customWidth="1"/>
    <col min="14" max="16384" width="8.85546875" style="275"/>
  </cols>
  <sheetData>
    <row r="1" spans="1:13" s="240" customFormat="1" x14ac:dyDescent="0.25">
      <c r="A1" s="1" t="s">
        <v>2</v>
      </c>
      <c r="B1" s="237"/>
      <c r="C1" s="237"/>
      <c r="D1" s="238"/>
      <c r="F1"/>
      <c r="G1"/>
      <c r="H1"/>
      <c r="I1"/>
      <c r="J1"/>
      <c r="K1"/>
      <c r="L1"/>
      <c r="M1"/>
    </row>
    <row r="2" spans="1:13" s="240" customFormat="1" x14ac:dyDescent="0.25">
      <c r="A2" s="1" t="s">
        <v>397</v>
      </c>
      <c r="B2" s="237"/>
      <c r="C2" s="237"/>
      <c r="D2" s="238"/>
      <c r="F2"/>
      <c r="G2"/>
      <c r="H2"/>
      <c r="I2"/>
      <c r="J2"/>
      <c r="K2"/>
      <c r="L2"/>
      <c r="M2"/>
    </row>
    <row r="3" spans="1:13" s="240" customFormat="1" x14ac:dyDescent="0.25">
      <c r="A3" s="241" t="s">
        <v>0</v>
      </c>
      <c r="B3" s="242"/>
      <c r="C3" s="242"/>
      <c r="D3" s="243"/>
      <c r="F3"/>
      <c r="G3"/>
      <c r="H3"/>
      <c r="I3"/>
      <c r="J3"/>
      <c r="K3"/>
      <c r="L3"/>
      <c r="M3"/>
    </row>
    <row r="5" spans="1:13" x14ac:dyDescent="0.25">
      <c r="A5" s="247" t="s">
        <v>164</v>
      </c>
      <c r="B5" s="317"/>
      <c r="C5" s="317"/>
      <c r="D5" s="317"/>
      <c r="E5" s="317"/>
      <c r="F5" s="317"/>
      <c r="G5" s="317"/>
    </row>
    <row r="6" spans="1:13" ht="15.75" thickBot="1" x14ac:dyDescent="0.3">
      <c r="A6" s="248" t="s">
        <v>0</v>
      </c>
      <c r="B6" s="249" t="s">
        <v>152</v>
      </c>
      <c r="C6" s="249" t="s">
        <v>153</v>
      </c>
      <c r="D6" s="250" t="s">
        <v>3</v>
      </c>
      <c r="E6" s="249" t="s">
        <v>154</v>
      </c>
      <c r="F6" s="249" t="s">
        <v>155</v>
      </c>
      <c r="G6" s="250" t="s">
        <v>3</v>
      </c>
    </row>
    <row r="7" spans="1:13" x14ac:dyDescent="0.25">
      <c r="A7" s="318" t="s">
        <v>398</v>
      </c>
      <c r="B7" s="319">
        <v>38178</v>
      </c>
      <c r="C7" s="319">
        <v>28532</v>
      </c>
      <c r="D7" s="320">
        <v>0.33800000000000002</v>
      </c>
      <c r="E7" s="319">
        <v>105004</v>
      </c>
      <c r="F7" s="319">
        <v>98795</v>
      </c>
      <c r="G7" s="320">
        <v>6.3E-2</v>
      </c>
      <c r="H7" s="11"/>
      <c r="I7" s="321"/>
      <c r="J7" s="321"/>
      <c r="K7" s="321"/>
      <c r="L7" s="321"/>
      <c r="M7" s="321"/>
    </row>
    <row r="8" spans="1:13" x14ac:dyDescent="0.25">
      <c r="A8" s="318" t="s">
        <v>399</v>
      </c>
      <c r="B8" s="319">
        <v>40497</v>
      </c>
      <c r="C8" s="319">
        <v>32828</v>
      </c>
      <c r="D8" s="320">
        <v>0.23400000000000001</v>
      </c>
      <c r="E8" s="319">
        <v>104798</v>
      </c>
      <c r="F8" s="319">
        <v>90028</v>
      </c>
      <c r="G8" s="320">
        <v>0.16400000000000001</v>
      </c>
      <c r="H8" s="11"/>
      <c r="I8" s="321"/>
      <c r="J8" s="321"/>
      <c r="K8" s="321"/>
      <c r="L8" s="321"/>
      <c r="M8" s="321"/>
    </row>
    <row r="9" spans="1:13" x14ac:dyDescent="0.25">
      <c r="A9" s="322" t="s">
        <v>400</v>
      </c>
      <c r="B9" s="323">
        <v>27273</v>
      </c>
      <c r="C9" s="323">
        <v>22631</v>
      </c>
      <c r="D9" s="324">
        <v>0.20499999999999999</v>
      </c>
      <c r="E9" s="323">
        <v>73256</v>
      </c>
      <c r="F9" s="323">
        <v>62112</v>
      </c>
      <c r="G9" s="324">
        <v>0.17899999999999999</v>
      </c>
      <c r="H9" s="11"/>
      <c r="I9" s="321"/>
      <c r="J9" s="321"/>
      <c r="K9" s="321"/>
      <c r="L9" s="321"/>
      <c r="M9" s="321"/>
    </row>
    <row r="10" spans="1:13" x14ac:dyDescent="0.25">
      <c r="A10" s="318" t="s">
        <v>401</v>
      </c>
      <c r="B10" s="319">
        <v>-12442</v>
      </c>
      <c r="C10" s="319">
        <v>-14101</v>
      </c>
      <c r="D10" s="320">
        <v>-0.11799999999999999</v>
      </c>
      <c r="E10" s="319">
        <v>-36148</v>
      </c>
      <c r="F10" s="319">
        <v>-34573</v>
      </c>
      <c r="G10" s="320">
        <v>4.5999999999999999E-2</v>
      </c>
      <c r="H10" s="11"/>
      <c r="I10" s="321"/>
      <c r="J10" s="321"/>
      <c r="K10" s="321"/>
      <c r="L10" s="321"/>
      <c r="M10" s="321"/>
    </row>
    <row r="11" spans="1:13" x14ac:dyDescent="0.25">
      <c r="A11" s="322" t="s">
        <v>402</v>
      </c>
      <c r="B11" s="323">
        <v>-12138</v>
      </c>
      <c r="C11" s="323">
        <v>-10956</v>
      </c>
      <c r="D11" s="324">
        <v>0.108</v>
      </c>
      <c r="E11" s="323">
        <v>-33889</v>
      </c>
      <c r="F11" s="323">
        <v>-30500</v>
      </c>
      <c r="G11" s="324">
        <v>0.111</v>
      </c>
      <c r="H11" s="11"/>
      <c r="I11" s="321"/>
      <c r="J11" s="321"/>
      <c r="K11" s="321"/>
      <c r="L11" s="321"/>
      <c r="M11" s="321"/>
    </row>
    <row r="12" spans="1:13" x14ac:dyDescent="0.25">
      <c r="A12" s="322" t="s">
        <v>403</v>
      </c>
      <c r="B12" s="323">
        <v>-3593</v>
      </c>
      <c r="C12" s="323">
        <v>-2529</v>
      </c>
      <c r="D12" s="324">
        <v>0.42099999999999999</v>
      </c>
      <c r="E12" s="323">
        <v>-9426</v>
      </c>
      <c r="F12" s="323">
        <v>-7134</v>
      </c>
      <c r="G12" s="324">
        <v>0.32100000000000001</v>
      </c>
      <c r="H12" s="11"/>
      <c r="I12" s="321"/>
      <c r="J12" s="321"/>
      <c r="K12" s="321"/>
      <c r="L12" s="321"/>
      <c r="M12" s="321"/>
    </row>
    <row r="13" spans="1:13" x14ac:dyDescent="0.25">
      <c r="A13" s="322" t="s">
        <v>404</v>
      </c>
      <c r="B13" s="323">
        <v>11542</v>
      </c>
      <c r="C13" s="323">
        <v>9146</v>
      </c>
      <c r="D13" s="324">
        <v>0.26200000000000001</v>
      </c>
      <c r="E13" s="323">
        <v>29941</v>
      </c>
      <c r="F13" s="323">
        <v>24478</v>
      </c>
      <c r="G13" s="324">
        <v>0.223</v>
      </c>
      <c r="H13" s="11"/>
      <c r="I13" s="321"/>
      <c r="J13" s="321"/>
      <c r="K13" s="321"/>
      <c r="L13" s="321"/>
      <c r="M13" s="321"/>
    </row>
    <row r="14" spans="1:13" x14ac:dyDescent="0.25">
      <c r="A14" s="318" t="s">
        <v>405</v>
      </c>
      <c r="B14" s="319">
        <v>1529</v>
      </c>
      <c r="C14" s="319">
        <v>1282</v>
      </c>
      <c r="D14" s="320">
        <v>0.193</v>
      </c>
      <c r="E14" s="319">
        <v>3379</v>
      </c>
      <c r="F14" s="319">
        <v>4276</v>
      </c>
      <c r="G14" s="320">
        <v>-0.21</v>
      </c>
      <c r="H14" s="11"/>
      <c r="I14" s="321"/>
      <c r="J14" s="321"/>
      <c r="K14" s="321"/>
      <c r="L14" s="321"/>
      <c r="M14" s="321"/>
    </row>
    <row r="15" spans="1:13" x14ac:dyDescent="0.25">
      <c r="A15" s="318" t="s">
        <v>406</v>
      </c>
      <c r="B15" s="319">
        <v>25</v>
      </c>
      <c r="C15" s="319">
        <v>24</v>
      </c>
      <c r="D15" s="320">
        <v>4.2000000000000003E-2</v>
      </c>
      <c r="E15" s="319">
        <v>292</v>
      </c>
      <c r="F15" s="319">
        <v>590</v>
      </c>
      <c r="G15" s="320">
        <v>-0.505</v>
      </c>
      <c r="H15" s="11"/>
      <c r="I15" s="321"/>
      <c r="J15" s="321"/>
      <c r="K15" s="321"/>
      <c r="L15" s="321"/>
      <c r="M15" s="321"/>
    </row>
    <row r="16" spans="1:13" x14ac:dyDescent="0.25">
      <c r="A16" s="322" t="s">
        <v>407</v>
      </c>
      <c r="B16" s="323">
        <v>1554</v>
      </c>
      <c r="C16" s="323">
        <v>1306</v>
      </c>
      <c r="D16" s="324">
        <v>0.19</v>
      </c>
      <c r="E16" s="323">
        <v>3671</v>
      </c>
      <c r="F16" s="323">
        <v>4866</v>
      </c>
      <c r="G16" s="324">
        <v>-0.246</v>
      </c>
      <c r="H16" s="11"/>
      <c r="I16" s="321"/>
      <c r="J16" s="321"/>
      <c r="K16" s="321"/>
      <c r="L16" s="321"/>
      <c r="M16" s="321"/>
    </row>
    <row r="17" spans="1:13" x14ac:dyDescent="0.25">
      <c r="A17" s="318" t="s">
        <v>408</v>
      </c>
      <c r="B17" s="319">
        <v>-3658</v>
      </c>
      <c r="C17" s="319">
        <v>-3372</v>
      </c>
      <c r="D17" s="320">
        <v>8.5000000000000006E-2</v>
      </c>
      <c r="E17" s="319">
        <v>-10275</v>
      </c>
      <c r="F17" s="319">
        <v>-9476</v>
      </c>
      <c r="G17" s="320">
        <v>8.4000000000000005E-2</v>
      </c>
      <c r="H17" s="11"/>
      <c r="I17" s="321"/>
      <c r="J17" s="321"/>
      <c r="K17" s="321"/>
      <c r="L17" s="321"/>
      <c r="M17" s="321"/>
    </row>
    <row r="18" spans="1:13" x14ac:dyDescent="0.25">
      <c r="A18" s="318" t="s">
        <v>409</v>
      </c>
      <c r="B18" s="319">
        <v>-1206</v>
      </c>
      <c r="C18" s="319">
        <v>-923</v>
      </c>
      <c r="D18" s="320">
        <v>0.307</v>
      </c>
      <c r="E18" s="319">
        <v>-2978</v>
      </c>
      <c r="F18" s="319">
        <v>-2513</v>
      </c>
      <c r="G18" s="320">
        <v>0.185</v>
      </c>
      <c r="H18" s="11"/>
      <c r="I18" s="321"/>
      <c r="J18" s="321"/>
      <c r="K18" s="321"/>
      <c r="L18" s="321"/>
      <c r="M18" s="321"/>
    </row>
    <row r="19" spans="1:13" x14ac:dyDescent="0.25">
      <c r="A19" s="318" t="s">
        <v>410</v>
      </c>
      <c r="B19" s="319">
        <v>-631</v>
      </c>
      <c r="C19" s="319">
        <v>-574</v>
      </c>
      <c r="D19" s="320">
        <v>9.9000000000000005E-2</v>
      </c>
      <c r="E19" s="319">
        <v>-1864</v>
      </c>
      <c r="F19" s="319">
        <v>-1640</v>
      </c>
      <c r="G19" s="320">
        <v>0.13700000000000001</v>
      </c>
      <c r="H19" s="11"/>
      <c r="I19" s="321"/>
      <c r="J19" s="321"/>
      <c r="K19" s="321"/>
      <c r="L19" s="321"/>
      <c r="M19" s="321"/>
    </row>
    <row r="20" spans="1:13" x14ac:dyDescent="0.25">
      <c r="A20" s="318" t="s">
        <v>411</v>
      </c>
      <c r="B20" s="319">
        <v>-63</v>
      </c>
      <c r="C20" s="319">
        <v>-72</v>
      </c>
      <c r="D20" s="320">
        <v>-0.125</v>
      </c>
      <c r="E20" s="319">
        <v>-361</v>
      </c>
      <c r="F20" s="319">
        <v>-201</v>
      </c>
      <c r="G20" s="320">
        <v>0.79600000000000004</v>
      </c>
      <c r="H20" s="11"/>
      <c r="I20" s="321"/>
      <c r="J20" s="321"/>
      <c r="K20" s="321"/>
      <c r="L20" s="321"/>
      <c r="M20" s="321"/>
    </row>
    <row r="21" spans="1:13" x14ac:dyDescent="0.25">
      <c r="A21" s="318" t="s">
        <v>412</v>
      </c>
      <c r="B21" s="319">
        <v>146</v>
      </c>
      <c r="C21" s="319">
        <v>285</v>
      </c>
      <c r="D21" s="320">
        <v>-0.48799999999999999</v>
      </c>
      <c r="E21" s="319">
        <v>435</v>
      </c>
      <c r="F21" s="319">
        <v>955</v>
      </c>
      <c r="G21" s="320">
        <v>-0.54500000000000004</v>
      </c>
      <c r="H21" s="11"/>
      <c r="I21" s="321"/>
      <c r="J21" s="321"/>
      <c r="K21" s="321"/>
      <c r="L21" s="321"/>
      <c r="M21" s="321"/>
    </row>
    <row r="22" spans="1:13" x14ac:dyDescent="0.25">
      <c r="A22" s="322" t="s">
        <v>413</v>
      </c>
      <c r="B22" s="323">
        <v>7684</v>
      </c>
      <c r="C22" s="323">
        <v>5796</v>
      </c>
      <c r="D22" s="324">
        <v>0.32600000000000001</v>
      </c>
      <c r="E22" s="323">
        <v>18569</v>
      </c>
      <c r="F22" s="323">
        <v>16469</v>
      </c>
      <c r="G22" s="324">
        <v>0.128</v>
      </c>
      <c r="H22" s="11"/>
      <c r="I22" s="321"/>
      <c r="J22" s="321"/>
      <c r="K22" s="321"/>
      <c r="L22" s="321"/>
      <c r="M22" s="321"/>
    </row>
    <row r="23" spans="1:13" x14ac:dyDescent="0.25">
      <c r="A23" s="318" t="s">
        <v>414</v>
      </c>
      <c r="B23" s="319">
        <v>212</v>
      </c>
      <c r="C23" s="319">
        <v>-154</v>
      </c>
      <c r="D23" s="320" t="s">
        <v>4</v>
      </c>
      <c r="E23" s="319">
        <v>45</v>
      </c>
      <c r="F23" s="319">
        <v>-885</v>
      </c>
      <c r="G23" s="320" t="s">
        <v>4</v>
      </c>
      <c r="H23" s="11"/>
      <c r="I23" s="321"/>
      <c r="J23" s="321"/>
      <c r="K23" s="321"/>
      <c r="L23" s="321"/>
      <c r="M23" s="321"/>
    </row>
    <row r="24" spans="1:13" x14ac:dyDescent="0.25">
      <c r="A24" s="318" t="s">
        <v>16</v>
      </c>
      <c r="B24" s="319">
        <v>-50</v>
      </c>
      <c r="C24" s="319">
        <v>-64</v>
      </c>
      <c r="D24" s="320">
        <v>-0.219</v>
      </c>
      <c r="E24" s="319">
        <v>-165</v>
      </c>
      <c r="F24" s="319">
        <v>-208</v>
      </c>
      <c r="G24" s="320">
        <v>-0.20699999999999999</v>
      </c>
      <c r="H24" s="11"/>
      <c r="I24" s="321"/>
      <c r="J24" s="321"/>
      <c r="K24" s="321"/>
      <c r="L24" s="321"/>
      <c r="M24" s="321"/>
    </row>
    <row r="25" spans="1:13" x14ac:dyDescent="0.25">
      <c r="A25" s="322" t="s">
        <v>415</v>
      </c>
      <c r="B25" s="323">
        <v>7846</v>
      </c>
      <c r="C25" s="323">
        <v>5578</v>
      </c>
      <c r="D25" s="324">
        <v>0.40699999999999997</v>
      </c>
      <c r="E25" s="323">
        <v>18449</v>
      </c>
      <c r="F25" s="323">
        <v>15376</v>
      </c>
      <c r="G25" s="324">
        <v>0.2</v>
      </c>
      <c r="H25" s="11"/>
      <c r="I25" s="321"/>
      <c r="J25" s="321"/>
      <c r="K25" s="321"/>
      <c r="L25" s="321"/>
      <c r="M25" s="321"/>
    </row>
    <row r="26" spans="1:13" x14ac:dyDescent="0.25">
      <c r="A26" s="318" t="s">
        <v>416</v>
      </c>
      <c r="B26" s="319">
        <v>-1278</v>
      </c>
      <c r="C26" s="319">
        <v>-837</v>
      </c>
      <c r="D26" s="320">
        <v>0.52700000000000002</v>
      </c>
      <c r="E26" s="319">
        <v>-2995</v>
      </c>
      <c r="F26" s="319">
        <v>-2288</v>
      </c>
      <c r="G26" s="320">
        <v>0.309</v>
      </c>
      <c r="H26" s="11"/>
      <c r="I26" s="321"/>
      <c r="J26" s="321"/>
      <c r="K26" s="321"/>
      <c r="L26" s="321"/>
      <c r="M26" s="321"/>
    </row>
    <row r="27" spans="1:13" x14ac:dyDescent="0.25">
      <c r="A27" s="322" t="s">
        <v>337</v>
      </c>
      <c r="B27" s="323">
        <v>6568</v>
      </c>
      <c r="C27" s="323">
        <v>4741</v>
      </c>
      <c r="D27" s="324">
        <v>0.38500000000000001</v>
      </c>
      <c r="E27" s="323">
        <v>15454</v>
      </c>
      <c r="F27" s="323">
        <v>13088</v>
      </c>
      <c r="G27" s="324">
        <v>0.18099999999999999</v>
      </c>
      <c r="H27" s="11"/>
      <c r="J27" s="321"/>
      <c r="L27" s="321"/>
      <c r="M27" s="321"/>
    </row>
    <row r="28" spans="1:13" x14ac:dyDescent="0.25">
      <c r="B28" s="297"/>
      <c r="C28" s="297"/>
      <c r="D28" s="296"/>
    </row>
    <row r="29" spans="1:13" x14ac:dyDescent="0.25">
      <c r="B29" s="297"/>
      <c r="C29" s="297"/>
      <c r="D29" s="296"/>
    </row>
    <row r="30" spans="1:13" x14ac:dyDescent="0.25">
      <c r="A30" s="247" t="s">
        <v>193</v>
      </c>
      <c r="B30" s="317"/>
      <c r="C30" s="317"/>
      <c r="D30" s="317"/>
      <c r="E30" s="317"/>
      <c r="F30" s="317"/>
      <c r="G30" s="317"/>
    </row>
    <row r="31" spans="1:13" ht="15.75" thickBot="1" x14ac:dyDescent="0.3">
      <c r="A31" s="325" t="s">
        <v>0</v>
      </c>
      <c r="B31" s="249" t="s">
        <v>152</v>
      </c>
      <c r="C31" s="249" t="s">
        <v>153</v>
      </c>
      <c r="D31" s="250" t="s">
        <v>3</v>
      </c>
      <c r="E31" s="249" t="s">
        <v>154</v>
      </c>
      <c r="F31" s="249" t="s">
        <v>155</v>
      </c>
      <c r="G31" s="250" t="s">
        <v>3</v>
      </c>
    </row>
    <row r="32" spans="1:13" ht="12" x14ac:dyDescent="0.2">
      <c r="A32" s="318" t="s">
        <v>417</v>
      </c>
      <c r="B32" s="319">
        <v>35491</v>
      </c>
      <c r="C32" s="319">
        <v>33762</v>
      </c>
      <c r="D32" s="320">
        <v>5.0999999999999997E-2</v>
      </c>
      <c r="E32" s="319">
        <v>91067</v>
      </c>
      <c r="F32" s="319">
        <v>82876</v>
      </c>
      <c r="G32" s="320">
        <v>9.9000000000000005E-2</v>
      </c>
      <c r="H32" s="296"/>
      <c r="I32" s="297"/>
      <c r="J32" s="297"/>
      <c r="K32" s="297"/>
      <c r="L32" s="297"/>
      <c r="M32" s="297"/>
    </row>
    <row r="33" spans="1:13" ht="12" x14ac:dyDescent="0.2">
      <c r="A33" s="318" t="s">
        <v>418</v>
      </c>
      <c r="B33" s="319">
        <v>-4886</v>
      </c>
      <c r="C33" s="319">
        <v>-7052</v>
      </c>
      <c r="D33" s="320">
        <v>-0.307</v>
      </c>
      <c r="E33" s="319">
        <v>-12668</v>
      </c>
      <c r="F33" s="319">
        <v>-14248</v>
      </c>
      <c r="G33" s="320">
        <v>-0.111</v>
      </c>
      <c r="H33" s="296"/>
      <c r="I33" s="297"/>
      <c r="J33" s="297"/>
      <c r="K33" s="297"/>
      <c r="L33" s="297"/>
      <c r="M33" s="297"/>
    </row>
    <row r="34" spans="1:13" ht="12" x14ac:dyDescent="0.2">
      <c r="A34" s="318" t="s">
        <v>419</v>
      </c>
      <c r="B34" s="319">
        <v>-11041</v>
      </c>
      <c r="C34" s="319">
        <v>-12571</v>
      </c>
      <c r="D34" s="320">
        <v>-0.122</v>
      </c>
      <c r="E34" s="319">
        <v>-32420</v>
      </c>
      <c r="F34" s="319">
        <v>-34501</v>
      </c>
      <c r="G34" s="320">
        <v>-0.06</v>
      </c>
      <c r="H34" s="296"/>
      <c r="I34" s="297"/>
      <c r="J34" s="297"/>
      <c r="K34" s="297"/>
      <c r="L34" s="297"/>
      <c r="M34" s="297"/>
    </row>
    <row r="35" spans="1:13" ht="12" x14ac:dyDescent="0.2">
      <c r="A35" s="318" t="s">
        <v>420</v>
      </c>
      <c r="B35" s="319">
        <v>139</v>
      </c>
      <c r="C35" s="319">
        <v>43</v>
      </c>
      <c r="D35" s="320" t="s">
        <v>4</v>
      </c>
      <c r="E35" s="319">
        <v>485</v>
      </c>
      <c r="F35" s="319">
        <v>420</v>
      </c>
      <c r="G35" s="320">
        <v>0.155</v>
      </c>
      <c r="H35" s="296"/>
      <c r="I35" s="297"/>
      <c r="J35" s="297"/>
      <c r="K35" s="297"/>
      <c r="L35" s="297"/>
      <c r="M35" s="297"/>
    </row>
    <row r="36" spans="1:13" ht="12" x14ac:dyDescent="0.2">
      <c r="A36" s="318" t="s">
        <v>421</v>
      </c>
      <c r="B36" s="319">
        <v>-3120</v>
      </c>
      <c r="C36" s="319">
        <v>-2552</v>
      </c>
      <c r="D36" s="320">
        <v>0.223</v>
      </c>
      <c r="E36" s="319">
        <v>-9038</v>
      </c>
      <c r="F36" s="319">
        <v>-7479</v>
      </c>
      <c r="G36" s="320">
        <v>0.20799999999999999</v>
      </c>
      <c r="H36" s="296"/>
      <c r="I36" s="297"/>
      <c r="J36" s="297"/>
      <c r="K36" s="297"/>
      <c r="L36" s="297"/>
      <c r="M36" s="297"/>
    </row>
    <row r="37" spans="1:13" ht="12" x14ac:dyDescent="0.2">
      <c r="A37" s="318" t="s">
        <v>347</v>
      </c>
      <c r="B37" s="319">
        <v>-2463</v>
      </c>
      <c r="C37" s="319">
        <v>-2225</v>
      </c>
      <c r="D37" s="320">
        <v>0.107</v>
      </c>
      <c r="E37" s="319">
        <v>-9949</v>
      </c>
      <c r="F37" s="319">
        <v>-10436</v>
      </c>
      <c r="G37" s="320">
        <v>-4.7E-2</v>
      </c>
      <c r="H37" s="296"/>
      <c r="I37" s="297"/>
      <c r="J37" s="297"/>
      <c r="K37" s="297"/>
      <c r="L37" s="297"/>
      <c r="M37" s="297"/>
    </row>
    <row r="38" spans="1:13" ht="12" x14ac:dyDescent="0.2">
      <c r="A38" s="318" t="s">
        <v>264</v>
      </c>
      <c r="B38" s="319">
        <v>643</v>
      </c>
      <c r="C38" s="319">
        <v>725</v>
      </c>
      <c r="D38" s="320">
        <v>-0.113</v>
      </c>
      <c r="E38" s="319">
        <v>3568</v>
      </c>
      <c r="F38" s="319">
        <v>5803</v>
      </c>
      <c r="G38" s="320">
        <v>-0.38500000000000001</v>
      </c>
      <c r="H38" s="296"/>
      <c r="I38" s="297"/>
      <c r="J38" s="297"/>
      <c r="K38" s="297"/>
      <c r="L38" s="297"/>
      <c r="M38" s="297"/>
    </row>
    <row r="39" spans="1:13" ht="12" x14ac:dyDescent="0.2">
      <c r="A39" s="318" t="s">
        <v>422</v>
      </c>
      <c r="B39" s="319">
        <v>-3253</v>
      </c>
      <c r="C39" s="319">
        <v>-1027</v>
      </c>
      <c r="D39" s="320" t="s">
        <v>4</v>
      </c>
      <c r="E39" s="319">
        <v>-2626</v>
      </c>
      <c r="F39" s="319">
        <v>-3006</v>
      </c>
      <c r="G39" s="320">
        <v>-0.126</v>
      </c>
      <c r="H39" s="296"/>
      <c r="I39" s="297"/>
      <c r="J39" s="297"/>
      <c r="K39" s="297"/>
      <c r="L39" s="297"/>
      <c r="M39" s="297"/>
    </row>
    <row r="40" spans="1:13" ht="12" x14ac:dyDescent="0.2">
      <c r="A40" s="318" t="s">
        <v>423</v>
      </c>
      <c r="B40" s="319">
        <v>-1534</v>
      </c>
      <c r="C40" s="319">
        <v>-1530</v>
      </c>
      <c r="D40" s="320">
        <v>3.0000000000000001E-3</v>
      </c>
      <c r="E40" s="319">
        <v>-2371</v>
      </c>
      <c r="F40" s="319">
        <v>-2792</v>
      </c>
      <c r="G40" s="320">
        <v>-0.151</v>
      </c>
      <c r="H40" s="296"/>
      <c r="I40" s="297"/>
      <c r="J40" s="297"/>
      <c r="K40" s="297"/>
      <c r="L40" s="297"/>
      <c r="M40" s="297"/>
    </row>
    <row r="41" spans="1:13" ht="12" x14ac:dyDescent="0.2">
      <c r="A41" s="322" t="s">
        <v>204</v>
      </c>
      <c r="B41" s="323">
        <v>9976</v>
      </c>
      <c r="C41" s="323">
        <v>7573</v>
      </c>
      <c r="D41" s="324">
        <v>0.317</v>
      </c>
      <c r="E41" s="323">
        <v>26048</v>
      </c>
      <c r="F41" s="323">
        <v>16637</v>
      </c>
      <c r="G41" s="324">
        <v>0.56599999999999995</v>
      </c>
      <c r="H41" s="296"/>
      <c r="I41" s="297"/>
      <c r="J41" s="297"/>
      <c r="K41" s="297"/>
      <c r="L41" s="297"/>
      <c r="M41" s="297"/>
    </row>
    <row r="42" spans="1:13" ht="12" x14ac:dyDescent="0.2">
      <c r="A42" s="318" t="s">
        <v>349</v>
      </c>
      <c r="B42" s="319">
        <v>-146</v>
      </c>
      <c r="C42" s="319">
        <v>-61</v>
      </c>
      <c r="D42" s="320" t="s">
        <v>4</v>
      </c>
      <c r="E42" s="319">
        <v>-332</v>
      </c>
      <c r="F42" s="319">
        <v>-411</v>
      </c>
      <c r="G42" s="320">
        <v>-0.192</v>
      </c>
      <c r="H42" s="296"/>
      <c r="I42" s="297"/>
      <c r="J42" s="297"/>
      <c r="K42" s="297"/>
      <c r="L42" s="297"/>
      <c r="M42" s="297"/>
    </row>
    <row r="43" spans="1:13" ht="12" x14ac:dyDescent="0.2">
      <c r="A43" s="318" t="s">
        <v>350</v>
      </c>
      <c r="B43" s="319">
        <v>-368</v>
      </c>
      <c r="C43" s="319">
        <v>-685</v>
      </c>
      <c r="D43" s="320">
        <v>-0.46300000000000002</v>
      </c>
      <c r="E43" s="319">
        <v>-1234</v>
      </c>
      <c r="F43" s="319">
        <v>-1186</v>
      </c>
      <c r="G43" s="320">
        <v>0.04</v>
      </c>
      <c r="H43" s="296"/>
      <c r="I43" s="297"/>
      <c r="J43" s="297"/>
      <c r="K43" s="297"/>
      <c r="L43" s="297"/>
      <c r="M43" s="297"/>
    </row>
    <row r="44" spans="1:13" ht="12" x14ac:dyDescent="0.2">
      <c r="A44" s="318" t="s">
        <v>424</v>
      </c>
      <c r="B44" s="319">
        <v>-1773</v>
      </c>
      <c r="C44" s="319">
        <v>-5897</v>
      </c>
      <c r="D44" s="320">
        <v>-0.69899999999999995</v>
      </c>
      <c r="E44" s="319">
        <v>-11509</v>
      </c>
      <c r="F44" s="319">
        <v>-20124</v>
      </c>
      <c r="G44" s="320">
        <v>-0.42799999999999999</v>
      </c>
      <c r="H44" s="296"/>
      <c r="I44" s="297"/>
      <c r="J44" s="297"/>
      <c r="K44" s="297"/>
      <c r="L44" s="297"/>
      <c r="M44" s="297"/>
    </row>
    <row r="45" spans="1:13" ht="12" x14ac:dyDescent="0.2">
      <c r="A45" s="318" t="s">
        <v>425</v>
      </c>
      <c r="B45" s="319">
        <v>665</v>
      </c>
      <c r="C45" s="319">
        <v>6663</v>
      </c>
      <c r="D45" s="320">
        <v>-0.9</v>
      </c>
      <c r="E45" s="319">
        <v>9839</v>
      </c>
      <c r="F45" s="319">
        <v>25639</v>
      </c>
      <c r="G45" s="320">
        <v>-0.61599999999999999</v>
      </c>
      <c r="H45" s="296"/>
      <c r="I45" s="297"/>
      <c r="J45" s="297"/>
      <c r="K45" s="297"/>
      <c r="L45" s="297"/>
      <c r="M45" s="297"/>
    </row>
    <row r="46" spans="1:13" ht="12" x14ac:dyDescent="0.2">
      <c r="A46" s="318" t="s">
        <v>426</v>
      </c>
      <c r="B46" s="319">
        <v>-2721</v>
      </c>
      <c r="C46" s="319">
        <v>-1660</v>
      </c>
      <c r="D46" s="320">
        <v>0.63900000000000001</v>
      </c>
      <c r="E46" s="319">
        <v>-11775</v>
      </c>
      <c r="F46" s="319">
        <v>773</v>
      </c>
      <c r="G46" s="320" t="s">
        <v>4</v>
      </c>
      <c r="H46" s="296"/>
      <c r="I46" s="297"/>
      <c r="J46" s="297"/>
      <c r="K46" s="297"/>
      <c r="L46" s="297"/>
      <c r="M46" s="297"/>
    </row>
    <row r="47" spans="1:13" ht="12" x14ac:dyDescent="0.2">
      <c r="A47" s="318" t="s">
        <v>427</v>
      </c>
      <c r="B47" s="319">
        <v>-1000</v>
      </c>
      <c r="C47" s="319">
        <v>-23524</v>
      </c>
      <c r="D47" s="320">
        <v>-0.95699999999999996</v>
      </c>
      <c r="E47" s="319">
        <v>-635</v>
      </c>
      <c r="F47" s="319">
        <v>-24923</v>
      </c>
      <c r="G47" s="320">
        <v>-0.97499999999999998</v>
      </c>
      <c r="H47" s="296"/>
      <c r="I47" s="297"/>
      <c r="J47" s="297"/>
      <c r="K47" s="297"/>
      <c r="L47" s="297"/>
      <c r="M47" s="297"/>
    </row>
    <row r="48" spans="1:13" ht="12" x14ac:dyDescent="0.2">
      <c r="A48" s="322" t="s">
        <v>310</v>
      </c>
      <c r="B48" s="323">
        <v>-5343</v>
      </c>
      <c r="C48" s="323">
        <v>-25164</v>
      </c>
      <c r="D48" s="324">
        <v>-0.78800000000000003</v>
      </c>
      <c r="E48" s="323">
        <v>-15646</v>
      </c>
      <c r="F48" s="323">
        <v>-20232</v>
      </c>
      <c r="G48" s="324">
        <v>-0.22700000000000001</v>
      </c>
      <c r="H48" s="296"/>
      <c r="I48" s="297"/>
      <c r="J48" s="297"/>
      <c r="K48" s="297"/>
      <c r="L48" s="297"/>
      <c r="M48" s="297"/>
    </row>
    <row r="49" spans="1:13" ht="12" x14ac:dyDescent="0.2">
      <c r="A49" s="318" t="s">
        <v>428</v>
      </c>
      <c r="B49" s="319">
        <v>0</v>
      </c>
      <c r="C49" s="319">
        <v>-6</v>
      </c>
      <c r="D49" s="320" t="s">
        <v>4</v>
      </c>
      <c r="E49" s="319">
        <v>-7500</v>
      </c>
      <c r="F49" s="319">
        <v>-5000</v>
      </c>
      <c r="G49" s="320">
        <v>0.5</v>
      </c>
      <c r="H49" s="296"/>
      <c r="I49" s="297"/>
      <c r="J49" s="297"/>
      <c r="K49" s="297"/>
      <c r="L49" s="297"/>
      <c r="M49" s="297"/>
    </row>
    <row r="50" spans="1:13" ht="12" x14ac:dyDescent="0.2">
      <c r="A50" s="318" t="s">
        <v>391</v>
      </c>
      <c r="B50" s="319">
        <v>0</v>
      </c>
      <c r="C50" s="319">
        <v>0</v>
      </c>
      <c r="D50" s="320" t="s">
        <v>4</v>
      </c>
      <c r="E50" s="319">
        <v>0</v>
      </c>
      <c r="F50" s="319">
        <v>-824</v>
      </c>
      <c r="G50" s="320" t="s">
        <v>4</v>
      </c>
      <c r="H50" s="296"/>
      <c r="I50" s="297"/>
      <c r="J50" s="297"/>
      <c r="K50" s="297"/>
      <c r="L50" s="297"/>
      <c r="M50" s="297"/>
    </row>
    <row r="51" spans="1:13" ht="12.75" thickBot="1" x14ac:dyDescent="0.25">
      <c r="A51" s="326" t="s">
        <v>429</v>
      </c>
      <c r="B51" s="319">
        <v>0</v>
      </c>
      <c r="C51" s="319">
        <v>18647</v>
      </c>
      <c r="D51" s="320" t="s">
        <v>4</v>
      </c>
      <c r="E51" s="319">
        <v>0</v>
      </c>
      <c r="F51" s="319">
        <v>18647</v>
      </c>
      <c r="G51" s="320" t="s">
        <v>4</v>
      </c>
      <c r="H51" s="296"/>
      <c r="I51" s="297"/>
      <c r="J51" s="297"/>
      <c r="K51" s="297"/>
      <c r="L51" s="297"/>
      <c r="M51" s="297"/>
    </row>
    <row r="52" spans="1:13" ht="12" x14ac:dyDescent="0.2">
      <c r="A52" s="318" t="s">
        <v>312</v>
      </c>
      <c r="B52" s="319">
        <v>-209</v>
      </c>
      <c r="C52" s="319">
        <v>-363</v>
      </c>
      <c r="D52" s="320">
        <v>-0.42399999999999999</v>
      </c>
      <c r="E52" s="319">
        <v>-716</v>
      </c>
      <c r="F52" s="319">
        <v>-950</v>
      </c>
      <c r="G52" s="320">
        <v>-0.246</v>
      </c>
      <c r="H52" s="296"/>
      <c r="I52" s="297"/>
      <c r="J52" s="297"/>
      <c r="K52" s="297"/>
      <c r="L52" s="297"/>
      <c r="M52" s="297"/>
    </row>
    <row r="53" spans="1:13" ht="12" x14ac:dyDescent="0.2">
      <c r="A53" s="322" t="s">
        <v>218</v>
      </c>
      <c r="B53" s="323">
        <v>-209</v>
      </c>
      <c r="C53" s="323">
        <v>18278</v>
      </c>
      <c r="D53" s="324" t="s">
        <v>4</v>
      </c>
      <c r="E53" s="323">
        <v>-8216</v>
      </c>
      <c r="F53" s="323">
        <v>11873</v>
      </c>
      <c r="G53" s="324" t="s">
        <v>4</v>
      </c>
      <c r="H53" s="296"/>
      <c r="I53" s="297"/>
      <c r="J53" s="297"/>
      <c r="K53" s="297"/>
      <c r="L53" s="297"/>
      <c r="M53" s="297"/>
    </row>
    <row r="54" spans="1:13" ht="12" x14ac:dyDescent="0.2">
      <c r="A54" s="318" t="s">
        <v>220</v>
      </c>
      <c r="B54" s="319">
        <v>-27</v>
      </c>
      <c r="C54" s="319">
        <v>369</v>
      </c>
      <c r="D54" s="320" t="s">
        <v>4</v>
      </c>
      <c r="E54" s="319">
        <f>-76-5</f>
        <v>-81</v>
      </c>
      <c r="F54" s="319">
        <v>-505</v>
      </c>
      <c r="G54" s="320">
        <v>-0.85</v>
      </c>
      <c r="H54" s="296"/>
      <c r="I54" s="297"/>
      <c r="J54" s="297"/>
      <c r="K54" s="297"/>
      <c r="L54" s="297"/>
      <c r="M54" s="297"/>
    </row>
    <row r="55" spans="1:13" ht="12" x14ac:dyDescent="0.2">
      <c r="A55" s="322" t="s">
        <v>279</v>
      </c>
      <c r="B55" s="323">
        <v>4397</v>
      </c>
      <c r="C55" s="323">
        <v>1056</v>
      </c>
      <c r="D55" s="324" t="s">
        <v>4</v>
      </c>
      <c r="E55" s="323">
        <f>2110-5</f>
        <v>2105</v>
      </c>
      <c r="F55" s="323">
        <v>7773</v>
      </c>
      <c r="G55" s="324">
        <v>-0.72899999999999998</v>
      </c>
      <c r="H55" s="296"/>
      <c r="I55" s="297"/>
      <c r="J55" s="297"/>
      <c r="K55" s="297"/>
      <c r="L55" s="297"/>
      <c r="M55" s="297"/>
    </row>
    <row r="56" spans="1:13" ht="12" x14ac:dyDescent="0.2">
      <c r="A56" s="322" t="s">
        <v>313</v>
      </c>
      <c r="B56" s="323">
        <v>8889</v>
      </c>
      <c r="C56" s="323">
        <v>12279</v>
      </c>
      <c r="D56" s="324">
        <v>-0.27600000000000002</v>
      </c>
      <c r="E56" s="323">
        <f>11180+1</f>
        <v>11181</v>
      </c>
      <c r="F56" s="323">
        <v>5562</v>
      </c>
      <c r="G56" s="324" t="s">
        <v>4</v>
      </c>
      <c r="H56" s="296"/>
      <c r="I56" s="297"/>
      <c r="J56" s="297"/>
      <c r="K56" s="297"/>
      <c r="L56" s="297"/>
      <c r="M56" s="297"/>
    </row>
    <row r="57" spans="1:13" x14ac:dyDescent="0.25">
      <c r="A57" s="322" t="s">
        <v>314</v>
      </c>
      <c r="B57" s="323">
        <v>13286</v>
      </c>
      <c r="C57" s="323">
        <v>13335</v>
      </c>
      <c r="D57" s="324">
        <v>-4.0000000000000001E-3</v>
      </c>
      <c r="E57" s="323">
        <f>13290-4</f>
        <v>13286</v>
      </c>
      <c r="F57" s="323">
        <v>13335</v>
      </c>
      <c r="G57" s="324">
        <v>-3.0000000000000001E-3</v>
      </c>
      <c r="H57" s="296"/>
      <c r="I57" s="297"/>
      <c r="J57" s="297"/>
      <c r="L57" s="297"/>
      <c r="M57" s="297"/>
    </row>
    <row r="58" spans="1:13" x14ac:dyDescent="0.25">
      <c r="B58" s="284"/>
      <c r="C58" s="284"/>
      <c r="E58" s="284"/>
      <c r="F58" s="284"/>
    </row>
    <row r="59" spans="1:13" x14ac:dyDescent="0.25">
      <c r="B59" s="284"/>
      <c r="C59" s="284"/>
      <c r="E59" s="284"/>
      <c r="F59" s="284"/>
      <c r="G59" s="321"/>
      <c r="H59" s="321"/>
    </row>
    <row r="60" spans="1:13" x14ac:dyDescent="0.25">
      <c r="A60" s="247" t="s">
        <v>224</v>
      </c>
      <c r="B60" s="317"/>
      <c r="C60" s="317"/>
      <c r="D60" s="317"/>
      <c r="E60" s="317"/>
      <c r="F60" s="317"/>
      <c r="G60" s="321"/>
      <c r="H60" s="321"/>
    </row>
    <row r="61" spans="1:13" x14ac:dyDescent="0.25">
      <c r="A61" s="327" t="s">
        <v>0</v>
      </c>
      <c r="B61" s="328" t="s">
        <v>145</v>
      </c>
      <c r="C61" s="328" t="s">
        <v>115</v>
      </c>
      <c r="D61" s="329" t="s">
        <v>3</v>
      </c>
      <c r="E61" s="328" t="s">
        <v>99</v>
      </c>
      <c r="F61" s="329" t="s">
        <v>3</v>
      </c>
    </row>
    <row r="62" spans="1:13" x14ac:dyDescent="0.25">
      <c r="A62" s="318" t="s">
        <v>315</v>
      </c>
      <c r="B62" s="319">
        <v>13286</v>
      </c>
      <c r="C62" s="319">
        <v>8889</v>
      </c>
      <c r="D62" s="320">
        <v>0.495</v>
      </c>
      <c r="E62" s="319">
        <v>11181</v>
      </c>
      <c r="F62" s="320">
        <v>0.188</v>
      </c>
      <c r="G62" s="296"/>
      <c r="H62" s="330"/>
      <c r="M62" s="331"/>
    </row>
    <row r="63" spans="1:13" x14ac:dyDescent="0.25">
      <c r="A63" s="318" t="s">
        <v>430</v>
      </c>
      <c r="B63" s="319">
        <v>40680</v>
      </c>
      <c r="C63" s="319">
        <v>37122</v>
      </c>
      <c r="D63" s="320">
        <v>9.6000000000000002E-2</v>
      </c>
      <c r="E63" s="319">
        <v>28273</v>
      </c>
      <c r="F63" s="320">
        <v>0.439</v>
      </c>
      <c r="G63" s="296"/>
      <c r="H63" s="330"/>
      <c r="M63" s="331"/>
    </row>
    <row r="64" spans="1:13" x14ac:dyDescent="0.25">
      <c r="A64" s="318" t="s">
        <v>431</v>
      </c>
      <c r="B64" s="319">
        <v>25784</v>
      </c>
      <c r="C64" s="319">
        <v>26148</v>
      </c>
      <c r="D64" s="320">
        <v>-1.4E-2</v>
      </c>
      <c r="E64" s="319">
        <v>32868</v>
      </c>
      <c r="F64" s="320">
        <v>-0.216</v>
      </c>
      <c r="G64" s="296"/>
      <c r="H64" s="330"/>
      <c r="M64" s="331"/>
    </row>
    <row r="65" spans="1:13" x14ac:dyDescent="0.25">
      <c r="A65" s="318" t="s">
        <v>432</v>
      </c>
      <c r="B65" s="319">
        <v>58844</v>
      </c>
      <c r="C65" s="319">
        <v>57765</v>
      </c>
      <c r="D65" s="320">
        <v>1.9E-2</v>
      </c>
      <c r="E65" s="319">
        <v>50923</v>
      </c>
      <c r="F65" s="320">
        <v>0.156</v>
      </c>
      <c r="G65" s="296"/>
      <c r="H65" s="330"/>
      <c r="M65" s="331"/>
    </row>
    <row r="66" spans="1:13" x14ac:dyDescent="0.25">
      <c r="A66" s="318" t="s">
        <v>433</v>
      </c>
      <c r="B66" s="319">
        <v>19005</v>
      </c>
      <c r="C66" s="319">
        <v>20453</v>
      </c>
      <c r="D66" s="320">
        <v>-7.0999999999999994E-2</v>
      </c>
      <c r="E66" s="319">
        <v>19199</v>
      </c>
      <c r="F66" s="320">
        <v>-0.01</v>
      </c>
      <c r="G66" s="296"/>
      <c r="H66" s="330"/>
      <c r="M66" s="331"/>
    </row>
    <row r="67" spans="1:13" x14ac:dyDescent="0.25">
      <c r="A67" s="318" t="s">
        <v>434</v>
      </c>
      <c r="B67" s="319">
        <v>15300</v>
      </c>
      <c r="C67" s="319">
        <v>15437</v>
      </c>
      <c r="D67" s="320">
        <v>-8.9999999999999993E-3</v>
      </c>
      <c r="E67" s="319">
        <v>15524</v>
      </c>
      <c r="F67" s="320">
        <v>-1.4E-2</v>
      </c>
      <c r="G67" s="296"/>
      <c r="H67" s="330"/>
      <c r="M67" s="331"/>
    </row>
    <row r="68" spans="1:13" x14ac:dyDescent="0.25">
      <c r="A68" s="318" t="s">
        <v>321</v>
      </c>
      <c r="B68" s="319">
        <v>13063</v>
      </c>
      <c r="C68" s="319">
        <v>13063</v>
      </c>
      <c r="D68" s="320" t="s">
        <v>4</v>
      </c>
      <c r="E68" s="319">
        <v>13063</v>
      </c>
      <c r="F68" s="320" t="s">
        <v>4</v>
      </c>
      <c r="G68" s="296"/>
      <c r="H68" s="330"/>
      <c r="M68" s="331"/>
    </row>
    <row r="69" spans="1:13" x14ac:dyDescent="0.25">
      <c r="A69" s="318" t="s">
        <v>435</v>
      </c>
      <c r="B69" s="319">
        <v>4816</v>
      </c>
      <c r="C69" s="319">
        <v>5443</v>
      </c>
      <c r="D69" s="320">
        <v>-0.115</v>
      </c>
      <c r="E69" s="319">
        <v>4720</v>
      </c>
      <c r="F69" s="320">
        <v>0.02</v>
      </c>
      <c r="G69" s="296"/>
      <c r="H69" s="330"/>
      <c r="M69" s="331"/>
    </row>
    <row r="70" spans="1:13" x14ac:dyDescent="0.25">
      <c r="A70" s="318" t="s">
        <v>436</v>
      </c>
      <c r="B70" s="319">
        <v>4862</v>
      </c>
      <c r="C70" s="319">
        <v>4686</v>
      </c>
      <c r="D70" s="320">
        <v>3.7999999999999999E-2</v>
      </c>
      <c r="E70" s="319">
        <v>4628</v>
      </c>
      <c r="F70" s="320">
        <v>5.0999999999999997E-2</v>
      </c>
      <c r="G70" s="296"/>
      <c r="H70" s="330"/>
      <c r="M70" s="331"/>
    </row>
    <row r="71" spans="1:13" x14ac:dyDescent="0.25">
      <c r="A71" s="318" t="s">
        <v>437</v>
      </c>
      <c r="B71" s="319">
        <v>12725</v>
      </c>
      <c r="C71" s="319">
        <v>10149</v>
      </c>
      <c r="D71" s="320">
        <v>0.254</v>
      </c>
      <c r="E71" s="319">
        <v>8426</v>
      </c>
      <c r="F71" s="320">
        <v>0.51</v>
      </c>
      <c r="G71" s="296"/>
      <c r="H71" s="330"/>
      <c r="M71" s="331"/>
    </row>
    <row r="72" spans="1:13" x14ac:dyDescent="0.25">
      <c r="A72" s="322" t="s">
        <v>286</v>
      </c>
      <c r="B72" s="323">
        <v>208365</v>
      </c>
      <c r="C72" s="323">
        <v>199155</v>
      </c>
      <c r="D72" s="324">
        <v>4.5999999999999999E-2</v>
      </c>
      <c r="E72" s="323">
        <v>188805</v>
      </c>
      <c r="F72" s="324">
        <v>0.104</v>
      </c>
      <c r="G72" s="296"/>
      <c r="H72" s="330"/>
      <c r="M72" s="331"/>
    </row>
    <row r="73" spans="1:13" x14ac:dyDescent="0.25">
      <c r="A73" s="318" t="s">
        <v>438</v>
      </c>
      <c r="B73" s="319">
        <v>62792</v>
      </c>
      <c r="C73" s="319">
        <v>64260</v>
      </c>
      <c r="D73" s="320">
        <v>-2.3E-2</v>
      </c>
      <c r="E73" s="319">
        <v>59332</v>
      </c>
      <c r="F73" s="320">
        <v>5.8000000000000003E-2</v>
      </c>
      <c r="G73" s="296"/>
      <c r="H73" s="330"/>
      <c r="M73" s="331"/>
    </row>
    <row r="74" spans="1:13" x14ac:dyDescent="0.25">
      <c r="A74" s="318" t="s">
        <v>439</v>
      </c>
      <c r="B74" s="319">
        <v>35072</v>
      </c>
      <c r="C74" s="319">
        <v>29451</v>
      </c>
      <c r="D74" s="320">
        <v>0.191</v>
      </c>
      <c r="E74" s="319">
        <v>22696</v>
      </c>
      <c r="F74" s="320">
        <v>0.54500000000000004</v>
      </c>
      <c r="G74" s="296"/>
      <c r="H74" s="330"/>
      <c r="M74" s="331"/>
    </row>
    <row r="75" spans="1:13" x14ac:dyDescent="0.25">
      <c r="A75" s="318" t="s">
        <v>440</v>
      </c>
      <c r="B75" s="319">
        <v>307</v>
      </c>
      <c r="C75" s="319">
        <v>484</v>
      </c>
      <c r="D75" s="320">
        <v>-0.36599999999999999</v>
      </c>
      <c r="E75" s="319">
        <v>75</v>
      </c>
      <c r="F75" s="320" t="s">
        <v>4</v>
      </c>
      <c r="G75" s="296"/>
      <c r="H75" s="330"/>
      <c r="M75" s="331"/>
    </row>
    <row r="76" spans="1:13" x14ac:dyDescent="0.25">
      <c r="A76" s="318" t="s">
        <v>441</v>
      </c>
      <c r="B76" s="319">
        <v>4864</v>
      </c>
      <c r="C76" s="319">
        <v>4689</v>
      </c>
      <c r="D76" s="320">
        <v>3.6999999999999998E-2</v>
      </c>
      <c r="E76" s="319">
        <v>4628</v>
      </c>
      <c r="F76" s="320">
        <v>5.0999999999999997E-2</v>
      </c>
      <c r="G76" s="296"/>
      <c r="H76" s="330"/>
      <c r="M76" s="331"/>
    </row>
    <row r="77" spans="1:13" x14ac:dyDescent="0.25">
      <c r="A77" s="318" t="s">
        <v>360</v>
      </c>
      <c r="B77" s="319">
        <v>17641</v>
      </c>
      <c r="C77" s="319">
        <v>18954</v>
      </c>
      <c r="D77" s="320">
        <v>-6.9000000000000006E-2</v>
      </c>
      <c r="E77" s="319">
        <v>17840</v>
      </c>
      <c r="F77" s="320">
        <v>-1.0999999999999999E-2</v>
      </c>
      <c r="G77" s="296"/>
      <c r="H77" s="330"/>
      <c r="M77" s="331"/>
    </row>
    <row r="78" spans="1:13" x14ac:dyDescent="0.25">
      <c r="A78" s="322" t="s">
        <v>291</v>
      </c>
      <c r="B78" s="323">
        <v>120676</v>
      </c>
      <c r="C78" s="323">
        <v>117838</v>
      </c>
      <c r="D78" s="324">
        <v>2.4E-2</v>
      </c>
      <c r="E78" s="323">
        <v>104571</v>
      </c>
      <c r="F78" s="324">
        <v>0.154</v>
      </c>
      <c r="G78" s="296"/>
      <c r="H78" s="330"/>
      <c r="M78" s="331"/>
    </row>
    <row r="79" spans="1:13" x14ac:dyDescent="0.25">
      <c r="A79" s="322" t="s">
        <v>294</v>
      </c>
      <c r="B79" s="323">
        <v>87689</v>
      </c>
      <c r="C79" s="323">
        <v>81317</v>
      </c>
      <c r="D79" s="324">
        <v>7.8E-2</v>
      </c>
      <c r="E79" s="323">
        <v>84234</v>
      </c>
      <c r="F79" s="324">
        <v>4.1000000000000002E-2</v>
      </c>
      <c r="G79" s="296"/>
      <c r="H79" s="330"/>
      <c r="M79" s="331"/>
    </row>
    <row r="80" spans="1:13" x14ac:dyDescent="0.25">
      <c r="B80" s="284"/>
      <c r="C80" s="284"/>
      <c r="E80" s="284"/>
    </row>
    <row r="81" spans="2:5" x14ac:dyDescent="0.25">
      <c r="B81" s="284"/>
      <c r="C81" s="284"/>
      <c r="D81" s="284"/>
      <c r="E81" s="28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7805A-3656-49BD-BFF7-385AB2AF605A}">
  <sheetPr>
    <tabColor rgb="FF7B2038"/>
  </sheetPr>
  <dimension ref="A1:P74"/>
  <sheetViews>
    <sheetView showGridLines="0" zoomScale="80" zoomScaleNormal="80" workbookViewId="0">
      <pane ySplit="3" topLeftCell="A4" activePane="bottomLeft" state="frozen"/>
      <selection activeCell="G38" sqref="G38"/>
      <selection pane="bottomLeft"/>
    </sheetView>
  </sheetViews>
  <sheetFormatPr defaultColWidth="8.85546875" defaultRowHeight="15" x14ac:dyDescent="0.25"/>
  <cols>
    <col min="1" max="1" width="47.5703125" style="275" customWidth="1"/>
    <col min="2" max="2" width="10.28515625" style="275" customWidth="1"/>
    <col min="3" max="3" width="10.85546875" style="275" bestFit="1" customWidth="1"/>
    <col min="4" max="4" width="9.28515625" style="275" bestFit="1" customWidth="1"/>
    <col min="5" max="6" width="10.7109375" style="275" bestFit="1" customWidth="1"/>
    <col min="7" max="7" width="9.28515625" bestFit="1" customWidth="1"/>
    <col min="8" max="8" width="10" bestFit="1" customWidth="1"/>
    <col min="10" max="16384" width="8.85546875" style="275"/>
  </cols>
  <sheetData>
    <row r="1" spans="1:12" s="240" customFormat="1" x14ac:dyDescent="0.25">
      <c r="A1" s="1" t="s">
        <v>2</v>
      </c>
      <c r="B1" s="237"/>
      <c r="C1" s="237"/>
      <c r="D1" s="238"/>
      <c r="G1"/>
      <c r="H1"/>
      <c r="I1"/>
    </row>
    <row r="2" spans="1:12" s="240" customFormat="1" x14ac:dyDescent="0.25">
      <c r="A2" s="1" t="s">
        <v>442</v>
      </c>
      <c r="B2" s="237"/>
      <c r="C2" s="237"/>
      <c r="D2" s="238"/>
      <c r="G2"/>
      <c r="H2"/>
      <c r="I2"/>
    </row>
    <row r="3" spans="1:12" s="240" customFormat="1" x14ac:dyDescent="0.25">
      <c r="A3" s="241" t="s">
        <v>0</v>
      </c>
      <c r="B3" s="242"/>
      <c r="C3" s="242"/>
      <c r="D3" s="243"/>
      <c r="G3"/>
      <c r="H3"/>
      <c r="I3"/>
    </row>
    <row r="5" spans="1:12" x14ac:dyDescent="0.25">
      <c r="A5" s="247" t="s">
        <v>164</v>
      </c>
      <c r="B5" s="317"/>
      <c r="C5" s="317"/>
      <c r="D5" s="317"/>
      <c r="E5" s="317"/>
      <c r="F5" s="317"/>
      <c r="G5" s="317"/>
    </row>
    <row r="6" spans="1:12" ht="12.75" thickBot="1" x14ac:dyDescent="0.25">
      <c r="A6" s="248" t="s">
        <v>0</v>
      </c>
      <c r="B6" s="249" t="s">
        <v>152</v>
      </c>
      <c r="C6" s="249" t="s">
        <v>153</v>
      </c>
      <c r="D6" s="250" t="s">
        <v>3</v>
      </c>
      <c r="E6" s="249" t="s">
        <v>154</v>
      </c>
      <c r="F6" s="249" t="s">
        <v>155</v>
      </c>
      <c r="G6" s="250" t="s">
        <v>3</v>
      </c>
      <c r="H6" s="275"/>
      <c r="I6" s="275"/>
    </row>
    <row r="7" spans="1:12" ht="12" x14ac:dyDescent="0.2">
      <c r="A7" s="318" t="s">
        <v>398</v>
      </c>
      <c r="B7" s="319">
        <v>14553</v>
      </c>
      <c r="C7" s="319">
        <v>12513</v>
      </c>
      <c r="D7" s="320">
        <v>0.16300000000000001</v>
      </c>
      <c r="E7" s="319">
        <v>63158</v>
      </c>
      <c r="F7" s="319">
        <v>58934</v>
      </c>
      <c r="G7" s="320">
        <v>7.1999999999999995E-2</v>
      </c>
      <c r="H7" s="296"/>
      <c r="I7" s="275"/>
      <c r="J7" s="284"/>
      <c r="L7" s="284"/>
    </row>
    <row r="8" spans="1:12" ht="12" x14ac:dyDescent="0.2">
      <c r="A8" s="318" t="s">
        <v>399</v>
      </c>
      <c r="B8" s="319">
        <v>19638</v>
      </c>
      <c r="C8" s="319">
        <v>19048</v>
      </c>
      <c r="D8" s="320">
        <v>3.1E-2</v>
      </c>
      <c r="E8" s="319">
        <v>55585</v>
      </c>
      <c r="F8" s="319">
        <v>54333</v>
      </c>
      <c r="G8" s="320">
        <v>2.3E-2</v>
      </c>
      <c r="H8" s="296"/>
      <c r="I8" s="275"/>
      <c r="J8" s="284"/>
      <c r="L8" s="284"/>
    </row>
    <row r="9" spans="1:12" ht="12" x14ac:dyDescent="0.2">
      <c r="A9" s="322" t="s">
        <v>400</v>
      </c>
      <c r="B9" s="323">
        <v>19404</v>
      </c>
      <c r="C9" s="323">
        <v>18888</v>
      </c>
      <c r="D9" s="324">
        <v>2.7E-2</v>
      </c>
      <c r="E9" s="323">
        <v>54885</v>
      </c>
      <c r="F9" s="323">
        <v>54084</v>
      </c>
      <c r="G9" s="324">
        <v>1.4999999999999999E-2</v>
      </c>
      <c r="H9" s="296"/>
      <c r="I9" s="275"/>
      <c r="J9" s="284"/>
      <c r="L9" s="284"/>
    </row>
    <row r="10" spans="1:12" ht="12" x14ac:dyDescent="0.2">
      <c r="A10" s="318" t="s">
        <v>401</v>
      </c>
      <c r="B10" s="319">
        <v>-14219</v>
      </c>
      <c r="C10" s="319">
        <v>-14077</v>
      </c>
      <c r="D10" s="320">
        <v>0.01</v>
      </c>
      <c r="E10" s="319">
        <v>-44396</v>
      </c>
      <c r="F10" s="319">
        <v>-42517</v>
      </c>
      <c r="G10" s="320">
        <v>4.3999999999999997E-2</v>
      </c>
      <c r="H10" s="296"/>
      <c r="I10" s="275"/>
      <c r="J10" s="284"/>
      <c r="L10" s="284"/>
    </row>
    <row r="11" spans="1:12" ht="12" x14ac:dyDescent="0.2">
      <c r="A11" s="322" t="s">
        <v>402</v>
      </c>
      <c r="B11" s="323">
        <v>-14164</v>
      </c>
      <c r="C11" s="323">
        <v>-14071</v>
      </c>
      <c r="D11" s="324">
        <v>7.0000000000000001E-3</v>
      </c>
      <c r="E11" s="323">
        <v>-44257</v>
      </c>
      <c r="F11" s="323">
        <v>-42577</v>
      </c>
      <c r="G11" s="324">
        <v>3.9E-2</v>
      </c>
      <c r="H11" s="296"/>
      <c r="I11" s="275"/>
      <c r="J11" s="284"/>
      <c r="L11" s="284"/>
    </row>
    <row r="12" spans="1:12" ht="12" x14ac:dyDescent="0.2">
      <c r="A12" s="322" t="s">
        <v>403</v>
      </c>
      <c r="B12" s="323">
        <v>-948</v>
      </c>
      <c r="C12" s="323">
        <v>-852</v>
      </c>
      <c r="D12" s="324">
        <v>0.113</v>
      </c>
      <c r="E12" s="323">
        <v>-2648</v>
      </c>
      <c r="F12" s="323">
        <v>-2422</v>
      </c>
      <c r="G12" s="324">
        <v>9.2999999999999999E-2</v>
      </c>
      <c r="H12" s="296"/>
      <c r="I12" s="275"/>
      <c r="J12" s="284"/>
      <c r="L12" s="284"/>
    </row>
    <row r="13" spans="1:12" ht="12" x14ac:dyDescent="0.2">
      <c r="A13" s="322" t="s">
        <v>404</v>
      </c>
      <c r="B13" s="323">
        <v>4292</v>
      </c>
      <c r="C13" s="323">
        <v>3965</v>
      </c>
      <c r="D13" s="324">
        <v>8.2000000000000003E-2</v>
      </c>
      <c r="E13" s="323">
        <v>7980</v>
      </c>
      <c r="F13" s="323">
        <v>9085</v>
      </c>
      <c r="G13" s="324">
        <v>-0.122</v>
      </c>
      <c r="H13" s="296"/>
      <c r="I13" s="275"/>
      <c r="J13" s="284"/>
      <c r="L13" s="284"/>
    </row>
    <row r="14" spans="1:12" ht="12" x14ac:dyDescent="0.2">
      <c r="A14" s="318" t="s">
        <v>405</v>
      </c>
      <c r="B14" s="319">
        <v>939</v>
      </c>
      <c r="C14" s="319">
        <v>726</v>
      </c>
      <c r="D14" s="320">
        <v>0.29299999999999998</v>
      </c>
      <c r="E14" s="319">
        <v>2765</v>
      </c>
      <c r="F14" s="319">
        <v>2148</v>
      </c>
      <c r="G14" s="320">
        <v>0.28699999999999998</v>
      </c>
      <c r="H14" s="296"/>
      <c r="I14" s="275"/>
      <c r="J14" s="284"/>
      <c r="L14" s="284"/>
    </row>
    <row r="15" spans="1:12" ht="12" x14ac:dyDescent="0.2">
      <c r="A15" s="318" t="s">
        <v>406</v>
      </c>
      <c r="B15" s="319">
        <v>31</v>
      </c>
      <c r="C15" s="319">
        <v>12</v>
      </c>
      <c r="D15" s="320" t="s">
        <v>4</v>
      </c>
      <c r="E15" s="319">
        <v>81</v>
      </c>
      <c r="F15" s="319">
        <v>3</v>
      </c>
      <c r="G15" s="320" t="s">
        <v>4</v>
      </c>
      <c r="H15" s="332"/>
      <c r="I15" s="275"/>
      <c r="J15" s="284"/>
      <c r="L15" s="284"/>
    </row>
    <row r="16" spans="1:12" ht="12" x14ac:dyDescent="0.2">
      <c r="A16" s="322" t="s">
        <v>407</v>
      </c>
      <c r="B16" s="323">
        <v>970</v>
      </c>
      <c r="C16" s="323">
        <v>738</v>
      </c>
      <c r="D16" s="324">
        <v>0.314</v>
      </c>
      <c r="E16" s="323">
        <v>2846</v>
      </c>
      <c r="F16" s="323">
        <v>2151</v>
      </c>
      <c r="G16" s="324">
        <v>0.32300000000000001</v>
      </c>
      <c r="H16" s="296"/>
      <c r="I16" s="275"/>
      <c r="J16" s="284"/>
      <c r="L16" s="284"/>
    </row>
    <row r="17" spans="1:12" ht="12" x14ac:dyDescent="0.2">
      <c r="A17" s="318" t="s">
        <v>408</v>
      </c>
      <c r="B17" s="319">
        <v>-1505</v>
      </c>
      <c r="C17" s="319">
        <v>-1481</v>
      </c>
      <c r="D17" s="320">
        <v>1.6E-2</v>
      </c>
      <c r="E17" s="319">
        <v>-4483</v>
      </c>
      <c r="F17" s="319">
        <v>-4261</v>
      </c>
      <c r="G17" s="320">
        <v>5.1999999999999998E-2</v>
      </c>
      <c r="H17" s="296"/>
      <c r="I17" s="275"/>
      <c r="J17" s="284"/>
      <c r="L17" s="284"/>
    </row>
    <row r="18" spans="1:12" ht="12" x14ac:dyDescent="0.2">
      <c r="A18" s="318" t="s">
        <v>409</v>
      </c>
      <c r="B18" s="319">
        <v>-366</v>
      </c>
      <c r="C18" s="319">
        <v>-379</v>
      </c>
      <c r="D18" s="320">
        <v>-3.4000000000000002E-2</v>
      </c>
      <c r="E18" s="319">
        <v>-1333</v>
      </c>
      <c r="F18" s="319">
        <v>-1162</v>
      </c>
      <c r="G18" s="320">
        <v>0.14699999999999999</v>
      </c>
      <c r="H18" s="296"/>
      <c r="I18" s="275"/>
      <c r="J18" s="284"/>
      <c r="L18" s="284"/>
    </row>
    <row r="19" spans="1:12" ht="12" x14ac:dyDescent="0.2">
      <c r="A19" s="318" t="s">
        <v>410</v>
      </c>
      <c r="B19" s="319">
        <v>-550</v>
      </c>
      <c r="C19" s="319">
        <v>-372</v>
      </c>
      <c r="D19" s="320">
        <v>0.47799999999999998</v>
      </c>
      <c r="E19" s="319">
        <v>-1479</v>
      </c>
      <c r="F19" s="319">
        <v>-1109</v>
      </c>
      <c r="G19" s="320">
        <v>0.33400000000000002</v>
      </c>
      <c r="H19" s="296"/>
      <c r="I19" s="275"/>
      <c r="J19" s="284"/>
      <c r="L19" s="284"/>
    </row>
    <row r="20" spans="1:12" ht="12" x14ac:dyDescent="0.2">
      <c r="A20" s="318" t="s">
        <v>411</v>
      </c>
      <c r="B20" s="319">
        <v>-35</v>
      </c>
      <c r="C20" s="319">
        <v>-149</v>
      </c>
      <c r="D20" s="320">
        <v>-0.76500000000000001</v>
      </c>
      <c r="E20" s="319">
        <v>-160</v>
      </c>
      <c r="F20" s="319">
        <v>-568</v>
      </c>
      <c r="G20" s="320">
        <v>-0.71799999999999997</v>
      </c>
      <c r="H20" s="332"/>
      <c r="I20" s="275"/>
      <c r="J20" s="284"/>
      <c r="L20" s="284"/>
    </row>
    <row r="21" spans="1:12" ht="12" x14ac:dyDescent="0.2">
      <c r="A21" s="318" t="s">
        <v>412</v>
      </c>
      <c r="B21" s="319">
        <v>-29</v>
      </c>
      <c r="C21" s="319">
        <v>-20</v>
      </c>
      <c r="D21" s="320">
        <v>0.45</v>
      </c>
      <c r="E21" s="319">
        <v>-68</v>
      </c>
      <c r="F21" s="319">
        <v>-57</v>
      </c>
      <c r="G21" s="320">
        <v>0.193</v>
      </c>
      <c r="H21" s="296"/>
      <c r="I21" s="275"/>
      <c r="J21" s="284"/>
      <c r="L21" s="284"/>
    </row>
    <row r="22" spans="1:12" ht="12" x14ac:dyDescent="0.2">
      <c r="A22" s="322" t="s">
        <v>413</v>
      </c>
      <c r="B22" s="323">
        <v>2777</v>
      </c>
      <c r="C22" s="323">
        <v>2302</v>
      </c>
      <c r="D22" s="324">
        <v>0.20599999999999999</v>
      </c>
      <c r="E22" s="323">
        <v>3303</v>
      </c>
      <c r="F22" s="323">
        <v>4079</v>
      </c>
      <c r="G22" s="324">
        <v>-0.19</v>
      </c>
      <c r="H22" s="332"/>
      <c r="I22" s="275"/>
      <c r="J22" s="284"/>
      <c r="L22" s="284"/>
    </row>
    <row r="23" spans="1:12" ht="12" x14ac:dyDescent="0.2">
      <c r="A23" s="318" t="s">
        <v>414</v>
      </c>
      <c r="B23" s="319">
        <v>171</v>
      </c>
      <c r="C23" s="319">
        <v>78</v>
      </c>
      <c r="D23" s="320" t="s">
        <v>4</v>
      </c>
      <c r="E23" s="319">
        <v>611</v>
      </c>
      <c r="F23" s="319">
        <v>376</v>
      </c>
      <c r="G23" s="320">
        <v>0.625</v>
      </c>
      <c r="H23" s="332"/>
      <c r="I23" s="275"/>
      <c r="J23" s="284"/>
      <c r="L23" s="284"/>
    </row>
    <row r="24" spans="1:12" ht="12" x14ac:dyDescent="0.2">
      <c r="A24" s="318" t="s">
        <v>16</v>
      </c>
      <c r="B24" s="319">
        <v>-225</v>
      </c>
      <c r="C24" s="319">
        <v>-151</v>
      </c>
      <c r="D24" s="320">
        <v>0.49</v>
      </c>
      <c r="E24" s="319">
        <v>-808</v>
      </c>
      <c r="F24" s="319">
        <v>-434</v>
      </c>
      <c r="G24" s="320">
        <v>0.86199999999999999</v>
      </c>
      <c r="H24" s="332"/>
      <c r="I24" s="275"/>
      <c r="J24" s="284"/>
      <c r="L24" s="284"/>
    </row>
    <row r="25" spans="1:12" ht="12" x14ac:dyDescent="0.2">
      <c r="A25" s="318" t="s">
        <v>26</v>
      </c>
      <c r="B25" s="319">
        <v>0</v>
      </c>
      <c r="C25" s="319">
        <v>-92</v>
      </c>
      <c r="D25" s="320" t="s">
        <v>4</v>
      </c>
      <c r="E25" s="319">
        <v>-67</v>
      </c>
      <c r="F25" s="319">
        <v>-137</v>
      </c>
      <c r="G25" s="320">
        <v>-0.51100000000000001</v>
      </c>
      <c r="H25" s="332"/>
      <c r="I25" s="275"/>
      <c r="J25" s="284"/>
      <c r="L25" s="284"/>
    </row>
    <row r="26" spans="1:12" ht="12" x14ac:dyDescent="0.2">
      <c r="A26" s="322" t="s">
        <v>443</v>
      </c>
      <c r="B26" s="323">
        <v>2723</v>
      </c>
      <c r="C26" s="323">
        <v>2137</v>
      </c>
      <c r="D26" s="324">
        <v>0.27400000000000002</v>
      </c>
      <c r="E26" s="323">
        <v>3039</v>
      </c>
      <c r="F26" s="323">
        <v>3884</v>
      </c>
      <c r="G26" s="324">
        <v>-0.218</v>
      </c>
      <c r="H26" s="332"/>
      <c r="I26" s="275"/>
      <c r="J26" s="284"/>
      <c r="L26" s="284"/>
    </row>
    <row r="27" spans="1:12" ht="12" x14ac:dyDescent="0.2">
      <c r="A27" s="318" t="s">
        <v>416</v>
      </c>
      <c r="B27" s="319">
        <v>-427</v>
      </c>
      <c r="C27" s="319">
        <v>-356</v>
      </c>
      <c r="D27" s="320">
        <v>0.19900000000000001</v>
      </c>
      <c r="E27" s="319">
        <v>-523</v>
      </c>
      <c r="F27" s="319">
        <v>-704</v>
      </c>
      <c r="G27" s="320">
        <v>-0.25700000000000001</v>
      </c>
      <c r="H27" s="332"/>
      <c r="I27" s="275"/>
      <c r="J27" s="284"/>
      <c r="L27" s="284"/>
    </row>
    <row r="28" spans="1:12" ht="12" x14ac:dyDescent="0.2">
      <c r="A28" s="322" t="s">
        <v>257</v>
      </c>
      <c r="B28" s="323">
        <v>2296</v>
      </c>
      <c r="C28" s="323">
        <v>1781</v>
      </c>
      <c r="D28" s="324">
        <v>0.28899999999999998</v>
      </c>
      <c r="E28" s="323">
        <v>2516</v>
      </c>
      <c r="F28" s="323">
        <v>3180</v>
      </c>
      <c r="G28" s="324">
        <v>-0.20899999999999999</v>
      </c>
      <c r="H28" s="332"/>
      <c r="I28" s="275"/>
      <c r="J28" s="284"/>
      <c r="L28" s="284"/>
    </row>
    <row r="29" spans="1:12" x14ac:dyDescent="0.25">
      <c r="B29" s="284"/>
      <c r="C29" s="284"/>
    </row>
    <row r="30" spans="1:12" x14ac:dyDescent="0.25">
      <c r="B30" s="284"/>
      <c r="C30" s="284"/>
    </row>
    <row r="31" spans="1:12" x14ac:dyDescent="0.25">
      <c r="A31" s="247" t="s">
        <v>193</v>
      </c>
      <c r="B31" s="317"/>
      <c r="C31" s="317"/>
      <c r="D31" s="317"/>
      <c r="E31" s="317"/>
      <c r="F31" s="317"/>
      <c r="G31" s="317"/>
    </row>
    <row r="32" spans="1:12" ht="15.75" thickBot="1" x14ac:dyDescent="0.3">
      <c r="A32" s="327" t="s">
        <v>0</v>
      </c>
      <c r="B32" s="249" t="s">
        <v>152</v>
      </c>
      <c r="C32" s="249" t="s">
        <v>153</v>
      </c>
      <c r="D32" s="250" t="s">
        <v>3</v>
      </c>
      <c r="E32" s="249" t="s">
        <v>154</v>
      </c>
      <c r="F32" s="249" t="s">
        <v>155</v>
      </c>
      <c r="G32" s="250" t="s">
        <v>3</v>
      </c>
    </row>
    <row r="33" spans="1:16" x14ac:dyDescent="0.25">
      <c r="A33" s="318" t="s">
        <v>417</v>
      </c>
      <c r="B33" s="319">
        <v>18512</v>
      </c>
      <c r="C33" s="319">
        <v>18037</v>
      </c>
      <c r="D33" s="320">
        <v>2.5999999999999999E-2</v>
      </c>
      <c r="E33" s="319">
        <v>52011</v>
      </c>
      <c r="F33" s="319">
        <v>50403</v>
      </c>
      <c r="G33" s="320">
        <v>3.2000000000000001E-2</v>
      </c>
      <c r="H33" s="11"/>
      <c r="J33" s="284"/>
      <c r="K33" s="284"/>
      <c r="L33" s="284"/>
      <c r="M33" s="296"/>
      <c r="P33" s="296"/>
    </row>
    <row r="34" spans="1:16" x14ac:dyDescent="0.25">
      <c r="A34" s="318" t="s">
        <v>418</v>
      </c>
      <c r="B34" s="319">
        <v>-9</v>
      </c>
      <c r="C34" s="319">
        <v>-38</v>
      </c>
      <c r="D34" s="320">
        <v>-0.76300000000000001</v>
      </c>
      <c r="E34" s="319">
        <v>-392</v>
      </c>
      <c r="F34" s="319">
        <v>-160</v>
      </c>
      <c r="G34" s="320" t="s">
        <v>4</v>
      </c>
      <c r="H34" s="11"/>
      <c r="J34" s="284"/>
      <c r="K34" s="284"/>
      <c r="L34" s="284"/>
      <c r="M34" s="296"/>
      <c r="P34" s="296"/>
    </row>
    <row r="35" spans="1:16" x14ac:dyDescent="0.25">
      <c r="A35" s="318" t="s">
        <v>419</v>
      </c>
      <c r="B35" s="319">
        <v>-13640</v>
      </c>
      <c r="C35" s="319">
        <v>-13784</v>
      </c>
      <c r="D35" s="320">
        <v>-0.01</v>
      </c>
      <c r="E35" s="319">
        <v>-43244</v>
      </c>
      <c r="F35" s="319">
        <v>-39930</v>
      </c>
      <c r="G35" s="320">
        <v>8.3000000000000004E-2</v>
      </c>
      <c r="H35" s="11"/>
      <c r="J35" s="284"/>
      <c r="K35" s="284"/>
      <c r="L35" s="284"/>
      <c r="M35" s="296"/>
      <c r="P35" s="296"/>
    </row>
    <row r="36" spans="1:16" x14ac:dyDescent="0.25">
      <c r="A36" s="318" t="s">
        <v>420</v>
      </c>
      <c r="B36" s="319">
        <v>14</v>
      </c>
      <c r="C36" s="319">
        <v>0</v>
      </c>
      <c r="D36" s="320" t="s">
        <v>4</v>
      </c>
      <c r="E36" s="319">
        <v>38</v>
      </c>
      <c r="F36" s="319">
        <v>0</v>
      </c>
      <c r="G36" s="320" t="s">
        <v>4</v>
      </c>
      <c r="H36" s="11"/>
      <c r="L36" s="284"/>
      <c r="M36" s="296"/>
      <c r="P36" s="296"/>
    </row>
    <row r="37" spans="1:16" x14ac:dyDescent="0.25">
      <c r="A37" s="318" t="s">
        <v>421</v>
      </c>
      <c r="B37" s="319">
        <v>-413</v>
      </c>
      <c r="C37" s="319">
        <v>-493</v>
      </c>
      <c r="D37" s="320">
        <v>-0.16200000000000001</v>
      </c>
      <c r="E37" s="319">
        <v>-1564</v>
      </c>
      <c r="F37" s="319">
        <v>-1465</v>
      </c>
      <c r="G37" s="320">
        <v>6.8000000000000005E-2</v>
      </c>
      <c r="H37" s="11"/>
      <c r="J37" s="284"/>
      <c r="K37" s="284"/>
      <c r="L37" s="284"/>
      <c r="M37" s="296"/>
      <c r="P37" s="296"/>
    </row>
    <row r="38" spans="1:16" x14ac:dyDescent="0.25">
      <c r="A38" s="318" t="s">
        <v>347</v>
      </c>
      <c r="B38" s="319">
        <v>-1325</v>
      </c>
      <c r="C38" s="319">
        <v>-1440</v>
      </c>
      <c r="D38" s="320">
        <v>-0.08</v>
      </c>
      <c r="E38" s="319">
        <v>-4439</v>
      </c>
      <c r="F38" s="319">
        <v>-4803</v>
      </c>
      <c r="G38" s="320">
        <v>-7.5999999999999998E-2</v>
      </c>
      <c r="H38" s="11"/>
      <c r="J38" s="284"/>
      <c r="K38" s="284"/>
      <c r="L38" s="284"/>
      <c r="M38" s="296"/>
      <c r="P38" s="296"/>
    </row>
    <row r="39" spans="1:16" x14ac:dyDescent="0.25">
      <c r="A39" s="318" t="s">
        <v>264</v>
      </c>
      <c r="B39" s="319">
        <v>301</v>
      </c>
      <c r="C39" s="319">
        <v>502</v>
      </c>
      <c r="D39" s="320">
        <v>-0.4</v>
      </c>
      <c r="E39" s="319">
        <v>1568</v>
      </c>
      <c r="F39" s="319">
        <v>1870</v>
      </c>
      <c r="G39" s="320">
        <v>-0.161</v>
      </c>
      <c r="H39" s="11"/>
      <c r="J39" s="284"/>
      <c r="K39" s="284"/>
      <c r="L39" s="284"/>
      <c r="M39" s="296"/>
      <c r="P39" s="296"/>
    </row>
    <row r="40" spans="1:16" x14ac:dyDescent="0.25">
      <c r="A40" s="318" t="s">
        <v>422</v>
      </c>
      <c r="B40" s="319">
        <v>-534</v>
      </c>
      <c r="C40" s="319">
        <v>-574</v>
      </c>
      <c r="D40" s="320">
        <v>-7.0000000000000007E-2</v>
      </c>
      <c r="E40" s="319">
        <v>-1906</v>
      </c>
      <c r="F40" s="319">
        <v>-1839</v>
      </c>
      <c r="G40" s="320">
        <v>3.5999999999999997E-2</v>
      </c>
      <c r="H40" s="11"/>
      <c r="J40" s="284"/>
      <c r="K40" s="284"/>
      <c r="L40" s="284"/>
      <c r="M40" s="296"/>
      <c r="P40" s="296"/>
    </row>
    <row r="41" spans="1:16" x14ac:dyDescent="0.25">
      <c r="A41" s="318" t="s">
        <v>423</v>
      </c>
      <c r="B41" s="319">
        <v>-430</v>
      </c>
      <c r="C41" s="319">
        <v>-683</v>
      </c>
      <c r="D41" s="320">
        <v>-0.37</v>
      </c>
      <c r="E41" s="319">
        <v>-535</v>
      </c>
      <c r="F41" s="319">
        <v>-1523</v>
      </c>
      <c r="G41" s="320">
        <v>-0.64900000000000002</v>
      </c>
      <c r="H41" s="11"/>
      <c r="J41" s="284"/>
      <c r="K41" s="284"/>
      <c r="L41" s="284"/>
      <c r="M41" s="296"/>
      <c r="P41" s="296"/>
    </row>
    <row r="42" spans="1:16" x14ac:dyDescent="0.25">
      <c r="A42" s="322" t="s">
        <v>204</v>
      </c>
      <c r="B42" s="323">
        <v>2476</v>
      </c>
      <c r="C42" s="323">
        <v>1527</v>
      </c>
      <c r="D42" s="324">
        <v>0.621</v>
      </c>
      <c r="E42" s="323">
        <v>1537</v>
      </c>
      <c r="F42" s="323">
        <v>2553</v>
      </c>
      <c r="G42" s="324">
        <v>-0.39800000000000002</v>
      </c>
      <c r="H42" s="11"/>
      <c r="J42" s="284"/>
      <c r="K42" s="284"/>
      <c r="L42" s="284"/>
      <c r="M42" s="296"/>
      <c r="P42" s="296"/>
    </row>
    <row r="43" spans="1:16" x14ac:dyDescent="0.25">
      <c r="A43" s="318" t="s">
        <v>444</v>
      </c>
      <c r="B43" s="319">
        <v>-251</v>
      </c>
      <c r="C43" s="319">
        <v>-42</v>
      </c>
      <c r="D43" s="320" t="s">
        <v>4</v>
      </c>
      <c r="E43" s="319">
        <v>-615</v>
      </c>
      <c r="F43" s="319">
        <v>-209</v>
      </c>
      <c r="G43" s="320" t="s">
        <v>4</v>
      </c>
      <c r="H43" s="11"/>
      <c r="J43" s="284"/>
      <c r="K43" s="284"/>
      <c r="L43" s="284"/>
      <c r="M43" s="296"/>
      <c r="P43" s="296"/>
    </row>
    <row r="44" spans="1:16" x14ac:dyDescent="0.25">
      <c r="A44" s="318" t="s">
        <v>445</v>
      </c>
      <c r="B44" s="319">
        <v>0</v>
      </c>
      <c r="C44" s="319">
        <v>1301</v>
      </c>
      <c r="D44" s="320" t="s">
        <v>4</v>
      </c>
      <c r="E44" s="319">
        <v>1729</v>
      </c>
      <c r="F44" s="319">
        <v>1925</v>
      </c>
      <c r="G44" s="320">
        <v>-0.10199999999999999</v>
      </c>
      <c r="H44" s="11"/>
      <c r="J44" s="284"/>
      <c r="K44" s="284"/>
      <c r="L44" s="284"/>
      <c r="M44" s="296"/>
      <c r="P44" s="296"/>
    </row>
    <row r="45" spans="1:16" x14ac:dyDescent="0.25">
      <c r="A45" s="322" t="s">
        <v>446</v>
      </c>
      <c r="B45" s="323">
        <v>-251</v>
      </c>
      <c r="C45" s="323">
        <v>1259</v>
      </c>
      <c r="D45" s="324" t="s">
        <v>4</v>
      </c>
      <c r="E45" s="323">
        <v>1114</v>
      </c>
      <c r="F45" s="323">
        <v>1716</v>
      </c>
      <c r="G45" s="324">
        <v>-0.35099999999999998</v>
      </c>
      <c r="H45" s="11"/>
      <c r="J45" s="284"/>
      <c r="K45" s="284"/>
      <c r="L45" s="284"/>
      <c r="M45" s="296"/>
      <c r="P45" s="296"/>
    </row>
    <row r="46" spans="1:16" x14ac:dyDescent="0.25">
      <c r="A46" s="318" t="s">
        <v>428</v>
      </c>
      <c r="B46" s="319">
        <v>-1050</v>
      </c>
      <c r="C46" s="319">
        <v>-1050</v>
      </c>
      <c r="D46" s="320" t="s">
        <v>4</v>
      </c>
      <c r="E46" s="319">
        <v>-1050</v>
      </c>
      <c r="F46" s="319">
        <v>-3147</v>
      </c>
      <c r="G46" s="320">
        <v>-0.66600000000000004</v>
      </c>
      <c r="H46" s="11"/>
      <c r="J46" s="284"/>
      <c r="K46" s="284"/>
      <c r="L46" s="284"/>
      <c r="M46" s="296"/>
      <c r="P46" s="296"/>
    </row>
    <row r="47" spans="1:16" x14ac:dyDescent="0.25">
      <c r="A47" s="318" t="s">
        <v>216</v>
      </c>
      <c r="B47" s="319">
        <v>1050</v>
      </c>
      <c r="C47" s="319">
        <v>-325</v>
      </c>
      <c r="D47" s="320" t="s">
        <v>4</v>
      </c>
      <c r="E47" s="319">
        <v>890</v>
      </c>
      <c r="F47" s="319">
        <v>-700</v>
      </c>
      <c r="G47" s="320" t="s">
        <v>4</v>
      </c>
      <c r="H47" s="11"/>
      <c r="J47" s="284"/>
      <c r="K47" s="284"/>
      <c r="L47" s="284"/>
      <c r="M47" s="296"/>
      <c r="P47" s="296"/>
    </row>
    <row r="48" spans="1:16" x14ac:dyDescent="0.25">
      <c r="A48" s="318" t="s">
        <v>447</v>
      </c>
      <c r="B48" s="319">
        <v>-84</v>
      </c>
      <c r="C48" s="319">
        <v>-39</v>
      </c>
      <c r="D48" s="320" t="s">
        <v>4</v>
      </c>
      <c r="E48" s="319">
        <v>-279</v>
      </c>
      <c r="F48" s="319">
        <v>-100</v>
      </c>
      <c r="G48" s="320" t="s">
        <v>4</v>
      </c>
      <c r="H48" s="11"/>
      <c r="J48" s="284"/>
      <c r="K48" s="284"/>
      <c r="L48" s="284"/>
      <c r="M48" s="296"/>
      <c r="P48" s="296"/>
    </row>
    <row r="49" spans="1:16" x14ac:dyDescent="0.25">
      <c r="A49" s="318" t="s">
        <v>312</v>
      </c>
      <c r="B49" s="319">
        <v>-241</v>
      </c>
      <c r="C49" s="319">
        <v>-172</v>
      </c>
      <c r="D49" s="320">
        <v>0.40100000000000002</v>
      </c>
      <c r="E49" s="319">
        <v>-657</v>
      </c>
      <c r="F49" s="319">
        <v>-534</v>
      </c>
      <c r="G49" s="320">
        <v>0.23</v>
      </c>
      <c r="H49" s="11"/>
      <c r="J49" s="284"/>
      <c r="K49" s="284"/>
      <c r="L49" s="284"/>
      <c r="M49" s="296"/>
      <c r="P49" s="296"/>
    </row>
    <row r="50" spans="1:16" x14ac:dyDescent="0.25">
      <c r="A50" s="322" t="s">
        <v>218</v>
      </c>
      <c r="B50" s="323">
        <v>-325</v>
      </c>
      <c r="C50" s="323">
        <v>-1586</v>
      </c>
      <c r="D50" s="324">
        <v>-0.79500000000000004</v>
      </c>
      <c r="E50" s="323">
        <v>-1096</v>
      </c>
      <c r="F50" s="323">
        <v>-4481</v>
      </c>
      <c r="G50" s="324">
        <v>-0.755</v>
      </c>
      <c r="H50" s="11"/>
      <c r="J50" s="284"/>
      <c r="K50" s="284"/>
      <c r="L50" s="284"/>
      <c r="M50" s="296"/>
      <c r="P50" s="296"/>
    </row>
    <row r="51" spans="1:16" x14ac:dyDescent="0.25">
      <c r="A51" s="318" t="s">
        <v>220</v>
      </c>
      <c r="B51" s="319">
        <v>253</v>
      </c>
      <c r="C51" s="319">
        <v>-73</v>
      </c>
      <c r="D51" s="320" t="s">
        <v>4</v>
      </c>
      <c r="E51" s="319">
        <v>100</v>
      </c>
      <c r="F51" s="319">
        <v>-508</v>
      </c>
      <c r="G51" s="320" t="s">
        <v>4</v>
      </c>
      <c r="H51" s="11"/>
      <c r="J51" s="284"/>
      <c r="K51" s="284"/>
      <c r="L51" s="284"/>
      <c r="M51" s="296"/>
      <c r="P51" s="296"/>
    </row>
    <row r="52" spans="1:16" x14ac:dyDescent="0.25">
      <c r="A52" s="322" t="s">
        <v>279</v>
      </c>
      <c r="B52" s="323">
        <v>2153</v>
      </c>
      <c r="C52" s="323">
        <v>1127</v>
      </c>
      <c r="D52" s="324">
        <v>0.91</v>
      </c>
      <c r="E52" s="323">
        <v>1655</v>
      </c>
      <c r="F52" s="323">
        <v>-720</v>
      </c>
      <c r="G52" s="324" t="s">
        <v>4</v>
      </c>
      <c r="H52" s="11"/>
      <c r="J52" s="284"/>
      <c r="K52" s="284"/>
      <c r="L52" s="284"/>
      <c r="M52" s="296"/>
      <c r="P52" s="296"/>
    </row>
    <row r="53" spans="1:16" x14ac:dyDescent="0.25">
      <c r="A53" s="322" t="s">
        <v>313</v>
      </c>
      <c r="B53" s="323">
        <v>23402</v>
      </c>
      <c r="C53" s="323">
        <v>23254</v>
      </c>
      <c r="D53" s="324">
        <v>6.0000000000000001E-3</v>
      </c>
      <c r="E53" s="323">
        <v>23900</v>
      </c>
      <c r="F53" s="323">
        <v>25101</v>
      </c>
      <c r="G53" s="324">
        <v>-4.8000000000000001E-2</v>
      </c>
      <c r="H53" s="11"/>
      <c r="J53" s="284"/>
      <c r="K53" s="284"/>
      <c r="L53" s="284"/>
      <c r="M53" s="296"/>
      <c r="P53" s="296"/>
    </row>
    <row r="54" spans="1:16" x14ac:dyDescent="0.25">
      <c r="A54" s="322" t="s">
        <v>314</v>
      </c>
      <c r="B54" s="323">
        <v>25555</v>
      </c>
      <c r="C54" s="323">
        <v>24381</v>
      </c>
      <c r="D54" s="324">
        <v>4.8000000000000001E-2</v>
      </c>
      <c r="E54" s="323">
        <v>25555</v>
      </c>
      <c r="F54" s="323">
        <v>24381</v>
      </c>
      <c r="G54" s="324">
        <v>4.8000000000000001E-2</v>
      </c>
      <c r="H54" s="11"/>
      <c r="J54" s="284"/>
      <c r="K54" s="284"/>
      <c r="L54" s="284"/>
      <c r="M54" s="296"/>
      <c r="P54" s="296"/>
    </row>
    <row r="55" spans="1:16" x14ac:dyDescent="0.25">
      <c r="A55" s="333"/>
      <c r="B55" s="334"/>
      <c r="C55" s="334"/>
      <c r="D55" s="335"/>
      <c r="E55" s="334"/>
      <c r="F55" s="334"/>
    </row>
    <row r="56" spans="1:16" x14ac:dyDescent="0.25">
      <c r="B56" s="284"/>
      <c r="C56" s="284"/>
      <c r="E56" s="284"/>
      <c r="F56" s="284"/>
      <c r="G56" s="321"/>
      <c r="H56" s="321"/>
      <c r="J56" s="284">
        <f t="shared" ref="J56" si="0">F56-I56</f>
        <v>0</v>
      </c>
    </row>
    <row r="57" spans="1:16" x14ac:dyDescent="0.25">
      <c r="A57" s="247" t="s">
        <v>224</v>
      </c>
      <c r="B57" s="317"/>
      <c r="C57" s="317"/>
      <c r="D57" s="317"/>
      <c r="E57" s="317"/>
      <c r="F57" s="317"/>
      <c r="G57" s="321"/>
      <c r="H57" s="321"/>
    </row>
    <row r="58" spans="1:16" x14ac:dyDescent="0.25">
      <c r="A58" s="327" t="s">
        <v>0</v>
      </c>
      <c r="B58" s="328" t="s">
        <v>145</v>
      </c>
      <c r="C58" s="328" t="s">
        <v>115</v>
      </c>
      <c r="D58" s="329" t="s">
        <v>3</v>
      </c>
      <c r="E58" s="328" t="s">
        <v>99</v>
      </c>
      <c r="F58" s="329" t="s">
        <v>3</v>
      </c>
      <c r="G58" s="321"/>
    </row>
    <row r="59" spans="1:16" x14ac:dyDescent="0.25">
      <c r="A59" s="322" t="s">
        <v>448</v>
      </c>
      <c r="B59" s="323">
        <v>95921</v>
      </c>
      <c r="C59" s="323">
        <v>97999</v>
      </c>
      <c r="D59" s="324">
        <v>-2.1000000000000001E-2</v>
      </c>
      <c r="E59" s="323">
        <v>78822</v>
      </c>
      <c r="F59" s="324">
        <v>0.217</v>
      </c>
      <c r="G59" s="336"/>
      <c r="H59" s="11"/>
      <c r="I59" s="336"/>
    </row>
    <row r="60" spans="1:16" x14ac:dyDescent="0.25">
      <c r="A60" s="318" t="s">
        <v>225</v>
      </c>
      <c r="B60" s="319">
        <v>25555</v>
      </c>
      <c r="C60" s="319">
        <v>23402</v>
      </c>
      <c r="D60" s="320">
        <v>9.1999999999999998E-2</v>
      </c>
      <c r="E60" s="319">
        <v>23900</v>
      </c>
      <c r="F60" s="320">
        <v>6.9000000000000006E-2</v>
      </c>
      <c r="G60" s="336"/>
      <c r="H60" s="11"/>
      <c r="I60" s="336"/>
    </row>
    <row r="61" spans="1:16" x14ac:dyDescent="0.25">
      <c r="A61" s="318" t="s">
        <v>449</v>
      </c>
      <c r="B61" s="319">
        <v>34451</v>
      </c>
      <c r="C61" s="319">
        <v>38924</v>
      </c>
      <c r="D61" s="320">
        <v>-0.115</v>
      </c>
      <c r="E61" s="319">
        <v>24585</v>
      </c>
      <c r="F61" s="320">
        <v>0.40100000000000002</v>
      </c>
      <c r="G61" s="336"/>
      <c r="H61" s="11"/>
      <c r="I61" s="336"/>
    </row>
    <row r="62" spans="1:16" x14ac:dyDescent="0.25">
      <c r="A62" s="318" t="s">
        <v>228</v>
      </c>
      <c r="B62" s="319">
        <v>13415</v>
      </c>
      <c r="C62" s="319">
        <v>13212</v>
      </c>
      <c r="D62" s="320">
        <v>1.4999999999999999E-2</v>
      </c>
      <c r="E62" s="319">
        <v>13050</v>
      </c>
      <c r="F62" s="320">
        <v>2.8000000000000001E-2</v>
      </c>
      <c r="G62" s="336"/>
      <c r="H62" s="11"/>
      <c r="I62" s="336"/>
    </row>
    <row r="63" spans="1:16" x14ac:dyDescent="0.25">
      <c r="A63" s="318" t="s">
        <v>229</v>
      </c>
      <c r="B63" s="319">
        <v>5325</v>
      </c>
      <c r="C63" s="319">
        <v>5626</v>
      </c>
      <c r="D63" s="320">
        <v>-5.3999999999999999E-2</v>
      </c>
      <c r="E63" s="319">
        <v>587</v>
      </c>
      <c r="F63" s="320" t="s">
        <v>4</v>
      </c>
      <c r="G63" s="336"/>
      <c r="H63" s="337"/>
      <c r="I63" s="336"/>
    </row>
    <row r="64" spans="1:16" x14ac:dyDescent="0.25">
      <c r="A64" s="318" t="s">
        <v>230</v>
      </c>
      <c r="B64" s="319">
        <v>5432</v>
      </c>
      <c r="C64" s="319">
        <v>5414</v>
      </c>
      <c r="D64" s="320">
        <v>3.0000000000000001E-3</v>
      </c>
      <c r="E64" s="319">
        <v>5377</v>
      </c>
      <c r="F64" s="320">
        <v>0.01</v>
      </c>
      <c r="G64" s="336"/>
      <c r="H64" s="11"/>
      <c r="I64" s="336"/>
    </row>
    <row r="65" spans="1:9" x14ac:dyDescent="0.25">
      <c r="A65" s="318" t="s">
        <v>231</v>
      </c>
      <c r="B65" s="319">
        <v>310</v>
      </c>
      <c r="C65" s="319">
        <v>331</v>
      </c>
      <c r="D65" s="320">
        <v>-6.3E-2</v>
      </c>
      <c r="E65" s="319">
        <v>392</v>
      </c>
      <c r="F65" s="320">
        <v>-0.20899999999999999</v>
      </c>
      <c r="G65" s="336"/>
      <c r="H65" s="11"/>
      <c r="I65" s="336"/>
    </row>
    <row r="66" spans="1:9" x14ac:dyDescent="0.25">
      <c r="A66" s="318" t="s">
        <v>232</v>
      </c>
      <c r="B66" s="319">
        <v>1642</v>
      </c>
      <c r="C66" s="319">
        <v>1714</v>
      </c>
      <c r="D66" s="320">
        <v>-4.2000000000000003E-2</v>
      </c>
      <c r="E66" s="319">
        <v>1585</v>
      </c>
      <c r="F66" s="320">
        <v>3.5999999999999997E-2</v>
      </c>
      <c r="G66" s="336"/>
      <c r="H66" s="11"/>
      <c r="I66" s="336"/>
    </row>
    <row r="67" spans="1:9" x14ac:dyDescent="0.25">
      <c r="A67" s="318" t="s">
        <v>450</v>
      </c>
      <c r="B67" s="319">
        <v>9791</v>
      </c>
      <c r="C67" s="319">
        <v>9376</v>
      </c>
      <c r="D67" s="320">
        <v>4.3999999999999997E-2</v>
      </c>
      <c r="E67" s="319">
        <v>9346</v>
      </c>
      <c r="F67" s="320">
        <v>4.8000000000000001E-2</v>
      </c>
      <c r="G67" s="336"/>
      <c r="H67" s="11"/>
      <c r="I67" s="336"/>
    </row>
    <row r="68" spans="1:9" x14ac:dyDescent="0.25">
      <c r="A68" s="318" t="s">
        <v>451</v>
      </c>
      <c r="B68" s="338">
        <v>6309</v>
      </c>
      <c r="C68" s="338">
        <v>6364</v>
      </c>
      <c r="D68" s="320">
        <v>-8.9999999999999993E-3</v>
      </c>
      <c r="E68" s="338">
        <v>8133</v>
      </c>
      <c r="F68" s="320">
        <v>-0.224</v>
      </c>
      <c r="G68" s="336"/>
      <c r="H68" s="11"/>
      <c r="I68" s="336"/>
    </row>
    <row r="69" spans="1:9" x14ac:dyDescent="0.25">
      <c r="A69" s="322" t="s">
        <v>452</v>
      </c>
      <c r="B69" s="323">
        <v>61311</v>
      </c>
      <c r="C69" s="323">
        <v>64734</v>
      </c>
      <c r="D69" s="324">
        <v>-5.2999999999999999E-2</v>
      </c>
      <c r="E69" s="323">
        <v>46592</v>
      </c>
      <c r="F69" s="324">
        <v>0.316</v>
      </c>
      <c r="G69" s="336"/>
      <c r="H69" s="11"/>
      <c r="I69" s="336"/>
    </row>
    <row r="70" spans="1:9" x14ac:dyDescent="0.25">
      <c r="A70" s="318" t="s">
        <v>235</v>
      </c>
      <c r="B70" s="319">
        <v>5513</v>
      </c>
      <c r="C70" s="319">
        <v>4404</v>
      </c>
      <c r="D70" s="320">
        <v>0.252</v>
      </c>
      <c r="E70" s="319">
        <v>4469</v>
      </c>
      <c r="F70" s="320">
        <v>0.23400000000000001</v>
      </c>
      <c r="G70" s="336"/>
      <c r="H70" s="11"/>
      <c r="I70" s="336"/>
    </row>
    <row r="71" spans="1:9" x14ac:dyDescent="0.25">
      <c r="A71" s="318" t="s">
        <v>237</v>
      </c>
      <c r="B71" s="319">
        <v>294</v>
      </c>
      <c r="C71" s="319">
        <v>288</v>
      </c>
      <c r="D71" s="320">
        <v>2.1000000000000001E-2</v>
      </c>
      <c r="E71" s="319">
        <v>289</v>
      </c>
      <c r="F71" s="320">
        <v>1.7000000000000001E-2</v>
      </c>
      <c r="G71" s="336"/>
      <c r="H71" s="11"/>
      <c r="I71" s="336"/>
    </row>
    <row r="72" spans="1:9" x14ac:dyDescent="0.25">
      <c r="A72" s="318" t="s">
        <v>453</v>
      </c>
      <c r="B72" s="319">
        <v>39558</v>
      </c>
      <c r="C72" s="319">
        <v>44254</v>
      </c>
      <c r="D72" s="320">
        <v>-0.106</v>
      </c>
      <c r="E72" s="319">
        <v>31725</v>
      </c>
      <c r="F72" s="320">
        <v>0.247</v>
      </c>
      <c r="G72" s="336"/>
      <c r="H72" s="11"/>
      <c r="I72" s="336"/>
    </row>
    <row r="73" spans="1:9" x14ac:dyDescent="0.25">
      <c r="A73" s="318" t="s">
        <v>238</v>
      </c>
      <c r="B73" s="319">
        <v>15946</v>
      </c>
      <c r="C73" s="319">
        <v>15788</v>
      </c>
      <c r="D73" s="320">
        <v>0.01</v>
      </c>
      <c r="E73" s="319">
        <v>10109</v>
      </c>
      <c r="F73" s="320">
        <v>0.57699999999999996</v>
      </c>
      <c r="G73" s="336"/>
      <c r="H73" s="11"/>
      <c r="I73" s="336"/>
    </row>
    <row r="74" spans="1:9" x14ac:dyDescent="0.25">
      <c r="A74" s="322" t="s">
        <v>454</v>
      </c>
      <c r="B74" s="323">
        <v>34610</v>
      </c>
      <c r="C74" s="323">
        <v>33265</v>
      </c>
      <c r="D74" s="324">
        <v>0.04</v>
      </c>
      <c r="E74" s="323">
        <v>32230</v>
      </c>
      <c r="F74" s="324">
        <v>7.3999999999999996E-2</v>
      </c>
      <c r="G74" s="336"/>
      <c r="H74" s="11"/>
      <c r="I74" s="336"/>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D6D9-C1EA-451D-9E0A-C2667DB538A2}">
  <sheetPr>
    <tabColor rgb="FF7B2038"/>
  </sheetPr>
  <dimension ref="A1:G67"/>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45.5703125" style="275" customWidth="1"/>
    <col min="2" max="3" width="11.28515625" style="273" bestFit="1" customWidth="1"/>
    <col min="4" max="4" width="12.28515625" style="274" bestFit="1" customWidth="1"/>
    <col min="5" max="5" width="11.28515625" style="275" bestFit="1" customWidth="1"/>
    <col min="6" max="6" width="10.7109375" style="275" bestFit="1" customWidth="1"/>
    <col min="7" max="7" width="12.28515625" style="275" bestFit="1" customWidth="1"/>
    <col min="8" max="16384" width="8.85546875" style="275"/>
  </cols>
  <sheetData>
    <row r="1" spans="1:7" ht="14.25" x14ac:dyDescent="0.2">
      <c r="A1" s="1" t="s">
        <v>2</v>
      </c>
    </row>
    <row r="2" spans="1:7" ht="14.25" x14ac:dyDescent="0.2">
      <c r="A2" s="1" t="s">
        <v>245</v>
      </c>
    </row>
    <row r="3" spans="1:7" ht="14.25" x14ac:dyDescent="0.25">
      <c r="A3" s="2" t="s">
        <v>0</v>
      </c>
      <c r="B3" s="276"/>
      <c r="C3" s="276"/>
      <c r="D3" s="277"/>
    </row>
    <row r="4" spans="1:7" x14ac:dyDescent="0.2">
      <c r="A4" s="95"/>
      <c r="B4" s="278"/>
      <c r="C4" s="278"/>
      <c r="D4" s="279"/>
    </row>
    <row r="5" spans="1:7" ht="12.75" thickBot="1" x14ac:dyDescent="0.25">
      <c r="A5" s="280" t="s">
        <v>164</v>
      </c>
      <c r="B5" s="280"/>
      <c r="C5" s="280"/>
      <c r="D5" s="280"/>
      <c r="E5" s="280"/>
      <c r="F5" s="280"/>
      <c r="G5" s="280"/>
    </row>
    <row r="6" spans="1:7" ht="12.75" thickBot="1" x14ac:dyDescent="0.25">
      <c r="A6" s="248" t="s">
        <v>0</v>
      </c>
      <c r="B6" s="249" t="s">
        <v>152</v>
      </c>
      <c r="C6" s="249" t="s">
        <v>153</v>
      </c>
      <c r="D6" s="250" t="s">
        <v>3</v>
      </c>
      <c r="E6" s="249" t="s">
        <v>154</v>
      </c>
      <c r="F6" s="249" t="s">
        <v>155</v>
      </c>
      <c r="G6" s="250" t="s">
        <v>3</v>
      </c>
    </row>
    <row r="7" spans="1:7" ht="12.75" thickBot="1" x14ac:dyDescent="0.25">
      <c r="A7" s="254" t="s">
        <v>246</v>
      </c>
      <c r="B7" s="255">
        <v>15176</v>
      </c>
      <c r="C7" s="255">
        <v>12885</v>
      </c>
      <c r="D7" s="256">
        <v>0.17799999999999999</v>
      </c>
      <c r="E7" s="255">
        <v>34420</v>
      </c>
      <c r="F7" s="255">
        <v>33317</v>
      </c>
      <c r="G7" s="256">
        <v>3.3000000000000002E-2</v>
      </c>
    </row>
    <row r="8" spans="1:7" ht="12.75" thickBot="1" x14ac:dyDescent="0.25">
      <c r="A8" s="254" t="s">
        <v>1</v>
      </c>
      <c r="B8" s="255">
        <v>0</v>
      </c>
      <c r="C8" s="255">
        <v>605</v>
      </c>
      <c r="D8" s="256" t="s">
        <v>4</v>
      </c>
      <c r="E8" s="255">
        <v>0</v>
      </c>
      <c r="F8" s="255">
        <v>605</v>
      </c>
      <c r="G8" s="256" t="s">
        <v>4</v>
      </c>
    </row>
    <row r="9" spans="1:7" ht="12.75" thickBot="1" x14ac:dyDescent="0.25">
      <c r="A9" s="251" t="s">
        <v>247</v>
      </c>
      <c r="B9" s="252">
        <v>15176</v>
      </c>
      <c r="C9" s="252">
        <v>13490</v>
      </c>
      <c r="D9" s="250">
        <v>0.125</v>
      </c>
      <c r="E9" s="252">
        <v>34420</v>
      </c>
      <c r="F9" s="252">
        <v>33922</v>
      </c>
      <c r="G9" s="250">
        <v>1.4999999999999999E-2</v>
      </c>
    </row>
    <row r="10" spans="1:7" ht="12.75" thickBot="1" x14ac:dyDescent="0.25">
      <c r="A10" s="254" t="s">
        <v>248</v>
      </c>
      <c r="B10" s="255">
        <v>-383</v>
      </c>
      <c r="C10" s="255">
        <v>-402</v>
      </c>
      <c r="D10" s="256">
        <v>-4.7E-2</v>
      </c>
      <c r="E10" s="255">
        <v>-1179</v>
      </c>
      <c r="F10" s="255">
        <v>-1231</v>
      </c>
      <c r="G10" s="256">
        <v>-4.2000000000000003E-2</v>
      </c>
    </row>
    <row r="11" spans="1:7" ht="12.75" thickBot="1" x14ac:dyDescent="0.25">
      <c r="A11" s="254" t="s">
        <v>249</v>
      </c>
      <c r="B11" s="255">
        <v>-95</v>
      </c>
      <c r="C11" s="255">
        <v>-90</v>
      </c>
      <c r="D11" s="256">
        <v>5.6000000000000001E-2</v>
      </c>
      <c r="E11" s="255">
        <v>-433</v>
      </c>
      <c r="F11" s="255">
        <v>-365</v>
      </c>
      <c r="G11" s="256">
        <v>0.186</v>
      </c>
    </row>
    <row r="12" spans="1:7" ht="12.75" thickBot="1" x14ac:dyDescent="0.25">
      <c r="A12" s="254" t="s">
        <v>250</v>
      </c>
      <c r="B12" s="255">
        <v>-1858</v>
      </c>
      <c r="C12" s="255">
        <v>-2149</v>
      </c>
      <c r="D12" s="256">
        <v>-0.13500000000000001</v>
      </c>
      <c r="E12" s="255">
        <v>-5741</v>
      </c>
      <c r="F12" s="255">
        <v>-6615</v>
      </c>
      <c r="G12" s="256">
        <v>-0.13200000000000001</v>
      </c>
    </row>
    <row r="13" spans="1:7" ht="12.75" thickBot="1" x14ac:dyDescent="0.25">
      <c r="A13" s="251" t="s">
        <v>251</v>
      </c>
      <c r="B13" s="252">
        <v>-2336</v>
      </c>
      <c r="C13" s="252">
        <v>-2641</v>
      </c>
      <c r="D13" s="250">
        <v>-0.115</v>
      </c>
      <c r="E13" s="252">
        <v>-7353</v>
      </c>
      <c r="F13" s="252">
        <v>-8211</v>
      </c>
      <c r="G13" s="250">
        <v>-0.104</v>
      </c>
    </row>
    <row r="14" spans="1:7" ht="12.75" thickBot="1" x14ac:dyDescent="0.25">
      <c r="A14" s="251" t="s">
        <v>176</v>
      </c>
      <c r="B14" s="252">
        <v>12840</v>
      </c>
      <c r="C14" s="252">
        <v>10849</v>
      </c>
      <c r="D14" s="250">
        <v>0.184</v>
      </c>
      <c r="E14" s="252">
        <v>27067</v>
      </c>
      <c r="F14" s="252">
        <v>25711</v>
      </c>
      <c r="G14" s="250">
        <v>5.2999999999999999E-2</v>
      </c>
    </row>
    <row r="15" spans="1:7" s="95" customFormat="1" ht="12.75" thickBot="1" x14ac:dyDescent="0.25">
      <c r="A15" s="257" t="s">
        <v>252</v>
      </c>
      <c r="B15" s="258">
        <v>0.84599999999999997</v>
      </c>
      <c r="C15" s="258">
        <v>0.80400000000000005</v>
      </c>
      <c r="D15" s="259" t="s">
        <v>242</v>
      </c>
      <c r="E15" s="258">
        <v>0.78600000000000003</v>
      </c>
      <c r="F15" s="258">
        <v>0.75800000000000001</v>
      </c>
      <c r="G15" s="259" t="s">
        <v>362</v>
      </c>
    </row>
    <row r="16" spans="1:7" ht="12.75" thickBot="1" x14ac:dyDescent="0.25">
      <c r="A16" s="251" t="s">
        <v>253</v>
      </c>
      <c r="B16" s="252">
        <v>10096</v>
      </c>
      <c r="C16" s="252">
        <v>7596</v>
      </c>
      <c r="D16" s="250">
        <v>0.32900000000000001</v>
      </c>
      <c r="E16" s="252">
        <v>18511</v>
      </c>
      <c r="F16" s="252">
        <v>15653</v>
      </c>
      <c r="G16" s="250">
        <v>0.183</v>
      </c>
    </row>
    <row r="17" spans="1:7" ht="12.75" thickBot="1" x14ac:dyDescent="0.25">
      <c r="A17" s="254" t="s">
        <v>254</v>
      </c>
      <c r="B17" s="255">
        <v>-5683</v>
      </c>
      <c r="C17" s="255">
        <v>-5303</v>
      </c>
      <c r="D17" s="256">
        <v>7.1999999999999995E-2</v>
      </c>
      <c r="E17" s="255">
        <v>-16826</v>
      </c>
      <c r="F17" s="255">
        <v>-16796</v>
      </c>
      <c r="G17" s="256">
        <v>2E-3</v>
      </c>
    </row>
    <row r="18" spans="1:7" ht="12.75" thickBot="1" x14ac:dyDescent="0.25">
      <c r="A18" s="254" t="s">
        <v>26</v>
      </c>
      <c r="B18" s="255">
        <v>-828</v>
      </c>
      <c r="C18" s="255">
        <v>2044</v>
      </c>
      <c r="D18" s="256" t="s">
        <v>4</v>
      </c>
      <c r="E18" s="255">
        <v>-6981</v>
      </c>
      <c r="F18" s="255">
        <v>712</v>
      </c>
      <c r="G18" s="256" t="s">
        <v>4</v>
      </c>
    </row>
    <row r="19" spans="1:7" ht="12.75" thickBot="1" x14ac:dyDescent="0.25">
      <c r="A19" s="254" t="s">
        <v>255</v>
      </c>
      <c r="B19" s="255">
        <v>196</v>
      </c>
      <c r="C19" s="255">
        <v>4</v>
      </c>
      <c r="D19" s="256" t="s">
        <v>4</v>
      </c>
      <c r="E19" s="255">
        <v>388</v>
      </c>
      <c r="F19" s="255">
        <v>343</v>
      </c>
      <c r="G19" s="256">
        <v>0.13100000000000001</v>
      </c>
    </row>
    <row r="20" spans="1:7" ht="12.75" thickBot="1" x14ac:dyDescent="0.25">
      <c r="A20" s="251" t="s">
        <v>256</v>
      </c>
      <c r="B20" s="252">
        <v>3781</v>
      </c>
      <c r="C20" s="252">
        <v>4341</v>
      </c>
      <c r="D20" s="250">
        <v>-0.129</v>
      </c>
      <c r="E20" s="252">
        <v>-4908</v>
      </c>
      <c r="F20" s="252">
        <v>-88</v>
      </c>
      <c r="G20" s="250" t="s">
        <v>4</v>
      </c>
    </row>
    <row r="21" spans="1:7" ht="12.75" thickBot="1" x14ac:dyDescent="0.25">
      <c r="A21" s="251" t="s">
        <v>257</v>
      </c>
      <c r="B21" s="252">
        <v>3781</v>
      </c>
      <c r="C21" s="252">
        <v>4341</v>
      </c>
      <c r="D21" s="250">
        <v>-0.129</v>
      </c>
      <c r="E21" s="252">
        <v>-4908</v>
      </c>
      <c r="F21" s="252">
        <v>-88</v>
      </c>
      <c r="G21" s="250" t="s">
        <v>4</v>
      </c>
    </row>
    <row r="22" spans="1:7" ht="12.75" thickBot="1" x14ac:dyDescent="0.25">
      <c r="A22" s="257" t="s">
        <v>258</v>
      </c>
      <c r="B22" s="281"/>
      <c r="C22" s="281"/>
      <c r="D22" s="282"/>
      <c r="E22" s="281"/>
      <c r="F22" s="281"/>
      <c r="G22" s="282"/>
    </row>
    <row r="23" spans="1:7" ht="12.75" thickBot="1" x14ac:dyDescent="0.25">
      <c r="A23" s="248" t="s">
        <v>259</v>
      </c>
      <c r="B23" s="255">
        <v>3781</v>
      </c>
      <c r="C23" s="255">
        <v>4341</v>
      </c>
      <c r="D23" s="256">
        <v>-0.129</v>
      </c>
      <c r="E23" s="255">
        <v>-4908</v>
      </c>
      <c r="F23" s="255">
        <v>-81</v>
      </c>
      <c r="G23" s="256" t="s">
        <v>4</v>
      </c>
    </row>
    <row r="24" spans="1:7" ht="12.75" thickBot="1" x14ac:dyDescent="0.25">
      <c r="A24" s="248" t="s">
        <v>260</v>
      </c>
      <c r="B24" s="255">
        <v>0</v>
      </c>
      <c r="C24" s="255">
        <v>0</v>
      </c>
      <c r="D24" s="256" t="s">
        <v>4</v>
      </c>
      <c r="E24" s="255">
        <v>0</v>
      </c>
      <c r="F24" s="255">
        <v>-7</v>
      </c>
      <c r="G24" s="256" t="s">
        <v>4</v>
      </c>
    </row>
    <row r="25" spans="1:7" x14ac:dyDescent="0.2">
      <c r="B25" s="275"/>
      <c r="C25" s="275"/>
      <c r="D25" s="275"/>
    </row>
    <row r="26" spans="1:7" x14ac:dyDescent="0.2">
      <c r="B26" s="275"/>
      <c r="C26" s="275"/>
      <c r="D26" s="275"/>
    </row>
    <row r="27" spans="1:7" ht="12.75" thickBot="1" x14ac:dyDescent="0.25">
      <c r="A27" s="280" t="s">
        <v>193</v>
      </c>
      <c r="B27" s="280"/>
      <c r="C27" s="280"/>
      <c r="D27" s="280"/>
      <c r="E27" s="280"/>
      <c r="F27" s="280"/>
      <c r="G27" s="280"/>
    </row>
    <row r="28" spans="1:7" ht="12.75" thickBot="1" x14ac:dyDescent="0.25">
      <c r="A28" s="248" t="s">
        <v>0</v>
      </c>
      <c r="B28" s="249" t="s">
        <v>152</v>
      </c>
      <c r="C28" s="249" t="s">
        <v>153</v>
      </c>
      <c r="D28" s="250" t="s">
        <v>3</v>
      </c>
      <c r="E28" s="249" t="s">
        <v>154</v>
      </c>
      <c r="F28" s="249" t="s">
        <v>155</v>
      </c>
      <c r="G28" s="250" t="s">
        <v>3</v>
      </c>
    </row>
    <row r="29" spans="1:7" ht="12.75" thickBot="1" x14ac:dyDescent="0.25">
      <c r="A29" s="254" t="s">
        <v>261</v>
      </c>
      <c r="B29" s="255">
        <v>13766</v>
      </c>
      <c r="C29" s="255">
        <v>12770</v>
      </c>
      <c r="D29" s="256">
        <v>7.8E-2</v>
      </c>
      <c r="E29" s="255">
        <v>32576</v>
      </c>
      <c r="F29" s="255">
        <v>30617</v>
      </c>
      <c r="G29" s="256">
        <v>6.4000000000000001E-2</v>
      </c>
    </row>
    <row r="30" spans="1:7" ht="12.75" thickBot="1" x14ac:dyDescent="0.25">
      <c r="A30" s="254" t="s">
        <v>262</v>
      </c>
      <c r="B30" s="255">
        <v>-1151</v>
      </c>
      <c r="C30" s="255">
        <v>-2295</v>
      </c>
      <c r="D30" s="256">
        <v>-0.498</v>
      </c>
      <c r="E30" s="255">
        <v>-6162</v>
      </c>
      <c r="F30" s="255">
        <v>-7511</v>
      </c>
      <c r="G30" s="256">
        <v>-0.18</v>
      </c>
    </row>
    <row r="31" spans="1:7" ht="12.75" thickBot="1" x14ac:dyDescent="0.25">
      <c r="A31" s="254" t="s">
        <v>263</v>
      </c>
      <c r="B31" s="255">
        <v>-329</v>
      </c>
      <c r="C31" s="255">
        <v>-181</v>
      </c>
      <c r="D31" s="256">
        <v>0.81799999999999995</v>
      </c>
      <c r="E31" s="255">
        <v>-1174</v>
      </c>
      <c r="F31" s="255">
        <v>-803</v>
      </c>
      <c r="G31" s="256">
        <v>0.46200000000000002</v>
      </c>
    </row>
    <row r="32" spans="1:7" ht="12.75" thickBot="1" x14ac:dyDescent="0.25">
      <c r="A32" s="254" t="s">
        <v>264</v>
      </c>
      <c r="B32" s="255">
        <v>135</v>
      </c>
      <c r="C32" s="255">
        <v>79</v>
      </c>
      <c r="D32" s="256">
        <v>0.70899999999999996</v>
      </c>
      <c r="E32" s="255">
        <v>691</v>
      </c>
      <c r="F32" s="255">
        <v>728</v>
      </c>
      <c r="G32" s="256">
        <v>-5.0999999999999997E-2</v>
      </c>
    </row>
    <row r="33" spans="1:7" ht="12.75" thickBot="1" x14ac:dyDescent="0.25">
      <c r="A33" s="254" t="s">
        <v>265</v>
      </c>
      <c r="B33" s="255">
        <v>-111</v>
      </c>
      <c r="C33" s="255">
        <v>11</v>
      </c>
      <c r="D33" s="256" t="s">
        <v>4</v>
      </c>
      <c r="E33" s="255">
        <v>-2359</v>
      </c>
      <c r="F33" s="255">
        <v>-2650</v>
      </c>
      <c r="G33" s="256">
        <v>-0.11</v>
      </c>
    </row>
    <row r="34" spans="1:7" ht="12.75" thickBot="1" x14ac:dyDescent="0.25">
      <c r="A34" s="251" t="s">
        <v>266</v>
      </c>
      <c r="B34" s="252">
        <v>12310</v>
      </c>
      <c r="C34" s="252">
        <v>10384</v>
      </c>
      <c r="D34" s="250">
        <v>0.185</v>
      </c>
      <c r="E34" s="252">
        <v>23572</v>
      </c>
      <c r="F34" s="252">
        <v>20381</v>
      </c>
      <c r="G34" s="250">
        <v>0.157</v>
      </c>
    </row>
    <row r="35" spans="1:7" ht="12.75" thickBot="1" x14ac:dyDescent="0.25">
      <c r="A35" s="254" t="s">
        <v>267</v>
      </c>
      <c r="B35" s="255">
        <v>-2639</v>
      </c>
      <c r="C35" s="255">
        <v>-2740</v>
      </c>
      <c r="D35" s="256">
        <v>-3.6999999999999998E-2</v>
      </c>
      <c r="E35" s="255">
        <v>-6278</v>
      </c>
      <c r="F35" s="255">
        <v>-11271</v>
      </c>
      <c r="G35" s="256">
        <v>-0.443</v>
      </c>
    </row>
    <row r="36" spans="1:7" ht="12.75" thickBot="1" x14ac:dyDescent="0.25">
      <c r="A36" s="254" t="s">
        <v>268</v>
      </c>
      <c r="B36" s="255">
        <v>0</v>
      </c>
      <c r="C36" s="255">
        <v>4751</v>
      </c>
      <c r="D36" s="256" t="s">
        <v>4</v>
      </c>
      <c r="E36" s="255">
        <v>2456</v>
      </c>
      <c r="F36" s="255">
        <v>4751</v>
      </c>
      <c r="G36" s="256">
        <v>-0.48299999999999998</v>
      </c>
    </row>
    <row r="37" spans="1:7" ht="12.75" thickBot="1" x14ac:dyDescent="0.25">
      <c r="A37" s="254" t="s">
        <v>269</v>
      </c>
      <c r="B37" s="255">
        <v>17</v>
      </c>
      <c r="C37" s="255">
        <v>483</v>
      </c>
      <c r="D37" s="256">
        <v>-0.96499999999999997</v>
      </c>
      <c r="E37" s="255">
        <v>274</v>
      </c>
      <c r="F37" s="255">
        <v>855</v>
      </c>
      <c r="G37" s="256">
        <v>-0.68</v>
      </c>
    </row>
    <row r="38" spans="1:7" ht="12.75" thickBot="1" x14ac:dyDescent="0.25">
      <c r="A38" s="254" t="s">
        <v>270</v>
      </c>
      <c r="B38" s="255">
        <v>9679</v>
      </c>
      <c r="C38" s="255">
        <v>0</v>
      </c>
      <c r="D38" s="256" t="s">
        <v>4</v>
      </c>
      <c r="E38" s="255">
        <v>6615</v>
      </c>
      <c r="F38" s="255">
        <v>-8308</v>
      </c>
      <c r="G38" s="256" t="s">
        <v>4</v>
      </c>
    </row>
    <row r="39" spans="1:7" ht="12.75" thickBot="1" x14ac:dyDescent="0.25">
      <c r="A39" s="254" t="s">
        <v>1</v>
      </c>
      <c r="B39" s="255">
        <v>0</v>
      </c>
      <c r="C39" s="255">
        <v>0</v>
      </c>
      <c r="D39" s="256" t="s">
        <v>4</v>
      </c>
      <c r="E39" s="255">
        <v>-3041</v>
      </c>
      <c r="F39" s="255">
        <v>0</v>
      </c>
      <c r="G39" s="256" t="s">
        <v>4</v>
      </c>
    </row>
    <row r="40" spans="1:7" ht="12.75" thickBot="1" x14ac:dyDescent="0.25">
      <c r="A40" s="251" t="s">
        <v>271</v>
      </c>
      <c r="B40" s="252">
        <v>7057</v>
      </c>
      <c r="C40" s="252">
        <v>2494</v>
      </c>
      <c r="D40" s="250" t="s">
        <v>4</v>
      </c>
      <c r="E40" s="252">
        <v>26</v>
      </c>
      <c r="F40" s="252">
        <v>-13973</v>
      </c>
      <c r="G40" s="250" t="s">
        <v>4</v>
      </c>
    </row>
    <row r="41" spans="1:7" ht="12.75" thickBot="1" x14ac:dyDescent="0.25">
      <c r="A41" s="254" t="s">
        <v>363</v>
      </c>
      <c r="B41" s="255">
        <v>-9108</v>
      </c>
      <c r="C41" s="255">
        <v>39</v>
      </c>
      <c r="D41" s="256" t="s">
        <v>4</v>
      </c>
      <c r="E41" s="255">
        <v>-15947</v>
      </c>
      <c r="F41" s="255">
        <v>902</v>
      </c>
      <c r="G41" s="256" t="s">
        <v>4</v>
      </c>
    </row>
    <row r="42" spans="1:7" ht="12.75" thickBot="1" x14ac:dyDescent="0.25">
      <c r="A42" s="254" t="s">
        <v>274</v>
      </c>
      <c r="B42" s="255">
        <v>-12273</v>
      </c>
      <c r="C42" s="255">
        <v>-11153</v>
      </c>
      <c r="D42" s="256">
        <v>0.1</v>
      </c>
      <c r="E42" s="255">
        <v>-23836</v>
      </c>
      <c r="F42" s="255">
        <v>-23580</v>
      </c>
      <c r="G42" s="256">
        <v>1.0999999999999999E-2</v>
      </c>
    </row>
    <row r="43" spans="1:7" ht="12.75" thickBot="1" x14ac:dyDescent="0.25">
      <c r="A43" s="254" t="s">
        <v>275</v>
      </c>
      <c r="B43" s="255">
        <v>-1985</v>
      </c>
      <c r="C43" s="255">
        <v>-5000</v>
      </c>
      <c r="D43" s="256">
        <v>-0.60299999999999998</v>
      </c>
      <c r="E43" s="255">
        <v>-6209</v>
      </c>
      <c r="F43" s="255">
        <v>-14471</v>
      </c>
      <c r="G43" s="256">
        <v>-0.57099999999999995</v>
      </c>
    </row>
    <row r="44" spans="1:7" ht="12.75" thickBot="1" x14ac:dyDescent="0.25">
      <c r="A44" s="254" t="s">
        <v>276</v>
      </c>
      <c r="B44" s="255">
        <v>0</v>
      </c>
      <c r="C44" s="255">
        <v>759</v>
      </c>
      <c r="D44" s="256" t="s">
        <v>4</v>
      </c>
      <c r="E44" s="255">
        <v>392</v>
      </c>
      <c r="F44" s="255">
        <v>3706</v>
      </c>
      <c r="G44" s="256">
        <v>-0.89400000000000002</v>
      </c>
    </row>
    <row r="45" spans="1:7" ht="12.75" thickBot="1" x14ac:dyDescent="0.25">
      <c r="A45" s="251" t="s">
        <v>277</v>
      </c>
      <c r="B45" s="252">
        <v>-23366</v>
      </c>
      <c r="C45" s="252">
        <v>-15355</v>
      </c>
      <c r="D45" s="250">
        <v>0.52200000000000002</v>
      </c>
      <c r="E45" s="252">
        <v>-45600</v>
      </c>
      <c r="F45" s="252">
        <v>-33443</v>
      </c>
      <c r="G45" s="250">
        <v>0.36399999999999999</v>
      </c>
    </row>
    <row r="46" spans="1:7" ht="12.75" thickBot="1" x14ac:dyDescent="0.25">
      <c r="A46" s="254" t="s">
        <v>278</v>
      </c>
      <c r="B46" s="255">
        <v>-530</v>
      </c>
      <c r="C46" s="255">
        <v>-1454</v>
      </c>
      <c r="D46" s="256">
        <v>-0.63500000000000001</v>
      </c>
      <c r="E46" s="255">
        <v>-1906</v>
      </c>
      <c r="F46" s="255">
        <v>-2196</v>
      </c>
      <c r="G46" s="256">
        <v>-0.13200000000000001</v>
      </c>
    </row>
    <row r="47" spans="1:7" ht="12.75" thickBot="1" x14ac:dyDescent="0.25">
      <c r="A47" s="251" t="s">
        <v>279</v>
      </c>
      <c r="B47" s="283">
        <v>-4529</v>
      </c>
      <c r="C47" s="252">
        <v>-3931</v>
      </c>
      <c r="D47" s="250">
        <v>0.152</v>
      </c>
      <c r="E47" s="283">
        <v>-23908</v>
      </c>
      <c r="F47" s="252">
        <v>-29231</v>
      </c>
      <c r="G47" s="250">
        <v>-0.182</v>
      </c>
    </row>
    <row r="48" spans="1:7" ht="12.75" thickBot="1" x14ac:dyDescent="0.25">
      <c r="A48" s="251" t="s">
        <v>280</v>
      </c>
      <c r="B48" s="252">
        <v>21120</v>
      </c>
      <c r="C48" s="252">
        <v>41520</v>
      </c>
      <c r="D48" s="250">
        <v>-0.49099999999999999</v>
      </c>
      <c r="E48" s="252">
        <v>40499</v>
      </c>
      <c r="F48" s="252">
        <v>66820</v>
      </c>
      <c r="G48" s="250">
        <v>-0.39400000000000002</v>
      </c>
    </row>
    <row r="49" spans="1:7" ht="12.75" thickBot="1" x14ac:dyDescent="0.25">
      <c r="A49" s="251" t="s">
        <v>281</v>
      </c>
      <c r="B49" s="252">
        <v>16591</v>
      </c>
      <c r="C49" s="252">
        <v>37589</v>
      </c>
      <c r="D49" s="250">
        <v>-0.55900000000000005</v>
      </c>
      <c r="E49" s="252">
        <v>16591</v>
      </c>
      <c r="F49" s="252">
        <v>37589</v>
      </c>
      <c r="G49" s="250">
        <v>-0.55900000000000005</v>
      </c>
    </row>
    <row r="50" spans="1:7" x14ac:dyDescent="0.2">
      <c r="B50" s="284"/>
      <c r="C50" s="284"/>
      <c r="D50" s="275"/>
    </row>
    <row r="51" spans="1:7" x14ac:dyDescent="0.2">
      <c r="B51" s="284"/>
      <c r="C51" s="284"/>
      <c r="D51" s="275"/>
    </row>
    <row r="52" spans="1:7" ht="12.75" thickBot="1" x14ac:dyDescent="0.25">
      <c r="A52" s="280" t="s">
        <v>224</v>
      </c>
      <c r="B52" s="285"/>
      <c r="C52" s="285"/>
      <c r="D52" s="285"/>
      <c r="E52" s="285"/>
      <c r="F52" s="285"/>
    </row>
    <row r="53" spans="1:7" ht="12.75" thickBot="1" x14ac:dyDescent="0.25">
      <c r="A53" s="248" t="s">
        <v>0</v>
      </c>
      <c r="B53" s="270">
        <v>44834</v>
      </c>
      <c r="C53" s="270">
        <v>44742</v>
      </c>
      <c r="D53" s="271" t="s">
        <v>3</v>
      </c>
      <c r="E53" s="270">
        <v>44561</v>
      </c>
      <c r="F53" s="271" t="s">
        <v>3</v>
      </c>
    </row>
    <row r="54" spans="1:7" ht="12.75" thickBot="1" x14ac:dyDescent="0.25">
      <c r="A54" s="251" t="s">
        <v>282</v>
      </c>
      <c r="B54" s="286">
        <v>25384</v>
      </c>
      <c r="C54" s="286">
        <v>37962</v>
      </c>
      <c r="D54" s="264">
        <v>-0.33100000000000002</v>
      </c>
      <c r="E54" s="286">
        <v>56135</v>
      </c>
      <c r="F54" s="264">
        <v>-0.54800000000000004</v>
      </c>
    </row>
    <row r="55" spans="1:7" ht="12.75" thickBot="1" x14ac:dyDescent="0.25">
      <c r="A55" s="254" t="s">
        <v>283</v>
      </c>
      <c r="B55" s="255">
        <v>308747</v>
      </c>
      <c r="C55" s="255">
        <v>320083</v>
      </c>
      <c r="D55" s="266">
        <v>-3.5000000000000003E-2</v>
      </c>
      <c r="E55" s="255">
        <v>342118</v>
      </c>
      <c r="F55" s="266">
        <v>-9.8000000000000004E-2</v>
      </c>
    </row>
    <row r="56" spans="1:7" ht="12.75" thickBot="1" x14ac:dyDescent="0.25">
      <c r="A56" s="254" t="s">
        <v>284</v>
      </c>
      <c r="B56" s="255">
        <v>7717</v>
      </c>
      <c r="C56" s="255">
        <v>8180</v>
      </c>
      <c r="D56" s="266">
        <v>-5.7000000000000002E-2</v>
      </c>
      <c r="E56" s="255">
        <v>7679</v>
      </c>
      <c r="F56" s="266">
        <v>5.0000000000000001E-3</v>
      </c>
    </row>
    <row r="57" spans="1:7" ht="12.75" thickBot="1" x14ac:dyDescent="0.25">
      <c r="A57" s="251" t="s">
        <v>285</v>
      </c>
      <c r="B57" s="252">
        <v>316464</v>
      </c>
      <c r="C57" s="252">
        <v>328263</v>
      </c>
      <c r="D57" s="264">
        <v>-3.5999999999999997E-2</v>
      </c>
      <c r="E57" s="252">
        <v>349797</v>
      </c>
      <c r="F57" s="264">
        <v>-9.5000000000000001E-2</v>
      </c>
    </row>
    <row r="58" spans="1:7" ht="12.75" thickBot="1" x14ac:dyDescent="0.25">
      <c r="A58" s="251" t="s">
        <v>286</v>
      </c>
      <c r="B58" s="252">
        <v>341848</v>
      </c>
      <c r="C58" s="252">
        <v>366225</v>
      </c>
      <c r="D58" s="264">
        <v>-6.7000000000000004E-2</v>
      </c>
      <c r="E58" s="252">
        <v>405932</v>
      </c>
      <c r="F58" s="264">
        <v>-0.158</v>
      </c>
    </row>
    <row r="59" spans="1:7" ht="12.75" thickBot="1" x14ac:dyDescent="0.25">
      <c r="A59" s="251" t="s">
        <v>287</v>
      </c>
      <c r="B59" s="252">
        <v>8434</v>
      </c>
      <c r="C59" s="252">
        <v>15670</v>
      </c>
      <c r="D59" s="264">
        <v>-0.46200000000000002</v>
      </c>
      <c r="E59" s="252">
        <v>15564</v>
      </c>
      <c r="F59" s="264">
        <v>-0.45800000000000002</v>
      </c>
    </row>
    <row r="60" spans="1:7" ht="12.75" thickBot="1" x14ac:dyDescent="0.25">
      <c r="A60" s="254" t="s">
        <v>288</v>
      </c>
      <c r="B60" s="255">
        <v>257792</v>
      </c>
      <c r="C60" s="255">
        <v>273835</v>
      </c>
      <c r="D60" s="266">
        <v>-5.8999999999999997E-2</v>
      </c>
      <c r="E60" s="255">
        <v>295987</v>
      </c>
      <c r="F60" s="266">
        <v>-0.129</v>
      </c>
    </row>
    <row r="61" spans="1:7" ht="12.75" thickBot="1" x14ac:dyDescent="0.25">
      <c r="A61" s="254" t="s">
        <v>289</v>
      </c>
      <c r="B61" s="255">
        <v>504</v>
      </c>
      <c r="C61" s="255">
        <v>521</v>
      </c>
      <c r="D61" s="266">
        <v>-3.3000000000000002E-2</v>
      </c>
      <c r="E61" s="255">
        <v>2918</v>
      </c>
      <c r="F61" s="266">
        <v>-0.82699999999999996</v>
      </c>
    </row>
    <row r="62" spans="1:7" ht="12.75" thickBot="1" x14ac:dyDescent="0.25">
      <c r="A62" s="251" t="s">
        <v>290</v>
      </c>
      <c r="B62" s="252">
        <v>258296</v>
      </c>
      <c r="C62" s="252">
        <v>274356</v>
      </c>
      <c r="D62" s="264">
        <v>-5.8999999999999997E-2</v>
      </c>
      <c r="E62" s="252">
        <v>298905</v>
      </c>
      <c r="F62" s="264">
        <v>-0.13600000000000001</v>
      </c>
    </row>
    <row r="63" spans="1:7" ht="12.75" thickBot="1" x14ac:dyDescent="0.25">
      <c r="A63" s="251" t="s">
        <v>291</v>
      </c>
      <c r="B63" s="252">
        <v>266730</v>
      </c>
      <c r="C63" s="252">
        <v>290026</v>
      </c>
      <c r="D63" s="264">
        <v>-0.08</v>
      </c>
      <c r="E63" s="252">
        <v>314469</v>
      </c>
      <c r="F63" s="264">
        <v>-0.152</v>
      </c>
    </row>
    <row r="64" spans="1:7" ht="12.75" thickBot="1" x14ac:dyDescent="0.25">
      <c r="A64" s="251" t="s">
        <v>292</v>
      </c>
      <c r="B64" s="252">
        <v>75118</v>
      </c>
      <c r="C64" s="252">
        <v>76199</v>
      </c>
      <c r="D64" s="264">
        <v>-1.4E-2</v>
      </c>
      <c r="E64" s="252">
        <v>91463</v>
      </c>
      <c r="F64" s="264">
        <v>-0.17899999999999999</v>
      </c>
    </row>
    <row r="65" spans="1:6" ht="12.75" thickBot="1" x14ac:dyDescent="0.25">
      <c r="A65" s="254" t="s">
        <v>293</v>
      </c>
      <c r="B65" s="255">
        <v>0</v>
      </c>
      <c r="C65" s="255">
        <v>0</v>
      </c>
      <c r="D65" s="266" t="s">
        <v>4</v>
      </c>
      <c r="E65" s="255">
        <v>0</v>
      </c>
      <c r="F65" s="266" t="s">
        <v>4</v>
      </c>
    </row>
    <row r="66" spans="1:6" ht="12.75" thickBot="1" x14ac:dyDescent="0.25">
      <c r="A66" s="251" t="s">
        <v>294</v>
      </c>
      <c r="B66" s="252">
        <v>75118</v>
      </c>
      <c r="C66" s="252">
        <v>76199</v>
      </c>
      <c r="D66" s="264">
        <v>-1.4E-2</v>
      </c>
      <c r="E66" s="252">
        <v>91463</v>
      </c>
      <c r="F66" s="264">
        <v>-0.17899999999999999</v>
      </c>
    </row>
    <row r="67" spans="1:6" ht="12.75" thickBot="1" x14ac:dyDescent="0.25">
      <c r="A67" s="251" t="s">
        <v>295</v>
      </c>
      <c r="B67" s="252">
        <v>341848</v>
      </c>
      <c r="C67" s="252">
        <v>366225</v>
      </c>
      <c r="D67" s="264">
        <v>-6.7000000000000004E-2</v>
      </c>
      <c r="E67" s="252">
        <v>405932</v>
      </c>
      <c r="F67" s="264">
        <v>-0.158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FF87-E876-40CF-9207-0FAF10D98515}">
  <sheetPr>
    <tabColor rgb="FF7B2038"/>
  </sheetPr>
  <dimension ref="A1:K67"/>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45.5703125" style="275" customWidth="1"/>
    <col min="2" max="3" width="11.28515625" style="273" bestFit="1" customWidth="1"/>
    <col min="4" max="4" width="12.28515625" style="274" bestFit="1" customWidth="1"/>
    <col min="5" max="5" width="11.28515625" style="275" bestFit="1" customWidth="1"/>
    <col min="6" max="6" width="10.7109375" style="275" bestFit="1" customWidth="1"/>
    <col min="7" max="7" width="12.28515625" style="275" bestFit="1" customWidth="1"/>
    <col min="8" max="8" width="12" style="275" bestFit="1" customWidth="1"/>
    <col min="9" max="9" width="12.42578125" style="275" bestFit="1" customWidth="1"/>
    <col min="10" max="10" width="12" style="275" bestFit="1" customWidth="1"/>
    <col min="11" max="16384" width="8.85546875" style="275"/>
  </cols>
  <sheetData>
    <row r="1" spans="1:7" ht="14.25" x14ac:dyDescent="0.2">
      <c r="A1" s="1" t="s">
        <v>2</v>
      </c>
    </row>
    <row r="2" spans="1:7" ht="14.25" x14ac:dyDescent="0.2">
      <c r="A2" s="1" t="s">
        <v>245</v>
      </c>
    </row>
    <row r="3" spans="1:7" ht="14.25" x14ac:dyDescent="0.25">
      <c r="A3" s="2" t="s">
        <v>364</v>
      </c>
      <c r="B3" s="276"/>
      <c r="C3" s="276"/>
      <c r="D3" s="277"/>
    </row>
    <row r="4" spans="1:7" x14ac:dyDescent="0.2">
      <c r="A4" s="95"/>
      <c r="B4" s="278"/>
      <c r="C4" s="278"/>
      <c r="D4" s="279"/>
    </row>
    <row r="5" spans="1:7" ht="12.75" thickBot="1" x14ac:dyDescent="0.25">
      <c r="A5" s="280" t="s">
        <v>164</v>
      </c>
      <c r="B5" s="280"/>
      <c r="C5" s="280"/>
      <c r="D5" s="280"/>
      <c r="E5" s="280"/>
      <c r="F5" s="280"/>
      <c r="G5" s="280"/>
    </row>
    <row r="6" spans="1:7" ht="12.75" thickBot="1" x14ac:dyDescent="0.25">
      <c r="A6" s="248" t="s">
        <v>364</v>
      </c>
      <c r="B6" s="249" t="s">
        <v>152</v>
      </c>
      <c r="C6" s="249" t="s">
        <v>153</v>
      </c>
      <c r="D6" s="250" t="s">
        <v>3</v>
      </c>
      <c r="E6" s="249" t="s">
        <v>154</v>
      </c>
      <c r="F6" s="249" t="s">
        <v>155</v>
      </c>
      <c r="G6" s="250" t="s">
        <v>3</v>
      </c>
    </row>
    <row r="7" spans="1:7" ht="12.75" thickBot="1" x14ac:dyDescent="0.25">
      <c r="A7" s="254" t="s">
        <v>246</v>
      </c>
      <c r="B7" s="255">
        <v>5356</v>
      </c>
      <c r="C7" s="255">
        <v>4128</v>
      </c>
      <c r="D7" s="256">
        <v>0.29799999999999999</v>
      </c>
      <c r="E7" s="255">
        <v>11740</v>
      </c>
      <c r="F7" s="255">
        <v>10292</v>
      </c>
      <c r="G7" s="256">
        <v>0.14099999999999999</v>
      </c>
    </row>
    <row r="8" spans="1:7" ht="12.75" thickBot="1" x14ac:dyDescent="0.25">
      <c r="A8" s="254" t="s">
        <v>1</v>
      </c>
      <c r="B8" s="255">
        <v>0</v>
      </c>
      <c r="C8" s="255">
        <v>194</v>
      </c>
      <c r="D8" s="256" t="s">
        <v>4</v>
      </c>
      <c r="E8" s="255">
        <v>0</v>
      </c>
      <c r="F8" s="255">
        <v>194</v>
      </c>
      <c r="G8" s="256" t="s">
        <v>4</v>
      </c>
    </row>
    <row r="9" spans="1:7" ht="12.75" thickBot="1" x14ac:dyDescent="0.25">
      <c r="A9" s="251" t="s">
        <v>247</v>
      </c>
      <c r="B9" s="252">
        <v>5356</v>
      </c>
      <c r="C9" s="252">
        <v>4322</v>
      </c>
      <c r="D9" s="250">
        <v>0.23899999999999999</v>
      </c>
      <c r="E9" s="252">
        <v>11740</v>
      </c>
      <c r="F9" s="252">
        <v>10486</v>
      </c>
      <c r="G9" s="250">
        <v>0.12</v>
      </c>
    </row>
    <row r="10" spans="1:7" ht="12.75" thickBot="1" x14ac:dyDescent="0.25">
      <c r="A10" s="254" t="s">
        <v>248</v>
      </c>
      <c r="B10" s="255">
        <v>-135</v>
      </c>
      <c r="C10" s="255">
        <v>-129</v>
      </c>
      <c r="D10" s="256">
        <v>4.7E-2</v>
      </c>
      <c r="E10" s="255">
        <v>-396</v>
      </c>
      <c r="F10" s="255">
        <v>-379</v>
      </c>
      <c r="G10" s="256">
        <v>4.4999999999999998E-2</v>
      </c>
    </row>
    <row r="11" spans="1:7" ht="12.75" thickBot="1" x14ac:dyDescent="0.25">
      <c r="A11" s="254" t="s">
        <v>249</v>
      </c>
      <c r="B11" s="255">
        <v>-34</v>
      </c>
      <c r="C11" s="255">
        <v>-29</v>
      </c>
      <c r="D11" s="256">
        <v>0.17199999999999999</v>
      </c>
      <c r="E11" s="255">
        <v>-145</v>
      </c>
      <c r="F11" s="255">
        <v>-111</v>
      </c>
      <c r="G11" s="256">
        <v>0.30599999999999999</v>
      </c>
    </row>
    <row r="12" spans="1:7" ht="12.75" thickBot="1" x14ac:dyDescent="0.25">
      <c r="A12" s="254" t="s">
        <v>250</v>
      </c>
      <c r="B12" s="255">
        <v>-655</v>
      </c>
      <c r="C12" s="255">
        <v>-688</v>
      </c>
      <c r="D12" s="256">
        <v>-4.7E-2</v>
      </c>
      <c r="E12" s="255">
        <v>-1930</v>
      </c>
      <c r="F12" s="255">
        <v>-2034</v>
      </c>
      <c r="G12" s="256">
        <v>-5.0999999999999997E-2</v>
      </c>
    </row>
    <row r="13" spans="1:7" ht="12.75" thickBot="1" x14ac:dyDescent="0.25">
      <c r="A13" s="251" t="s">
        <v>251</v>
      </c>
      <c r="B13" s="252">
        <v>-824</v>
      </c>
      <c r="C13" s="252">
        <v>-846</v>
      </c>
      <c r="D13" s="250">
        <v>-2.5999999999999999E-2</v>
      </c>
      <c r="E13" s="252">
        <v>-2471</v>
      </c>
      <c r="F13" s="252">
        <v>-2524</v>
      </c>
      <c r="G13" s="250">
        <v>-2.1000000000000001E-2</v>
      </c>
    </row>
    <row r="14" spans="1:7" ht="12.75" thickBot="1" x14ac:dyDescent="0.25">
      <c r="A14" s="251" t="s">
        <v>176</v>
      </c>
      <c r="B14" s="252">
        <v>4532</v>
      </c>
      <c r="C14" s="252">
        <v>3476</v>
      </c>
      <c r="D14" s="250">
        <v>0.30399999999999999</v>
      </c>
      <c r="E14" s="252">
        <v>9269</v>
      </c>
      <c r="F14" s="252">
        <v>7962</v>
      </c>
      <c r="G14" s="250">
        <v>0.16400000000000001</v>
      </c>
    </row>
    <row r="15" spans="1:7" s="95" customFormat="1" ht="12.75" thickBot="1" x14ac:dyDescent="0.25">
      <c r="A15" s="257" t="s">
        <v>252</v>
      </c>
      <c r="B15" s="258">
        <v>0.84599999999999997</v>
      </c>
      <c r="C15" s="258">
        <v>0.80400000000000005</v>
      </c>
      <c r="D15" s="259" t="s">
        <v>242</v>
      </c>
      <c r="E15" s="258">
        <v>0.79</v>
      </c>
      <c r="F15" s="258">
        <v>0.75929811176807172</v>
      </c>
      <c r="G15" s="259" t="s">
        <v>365</v>
      </c>
    </row>
    <row r="16" spans="1:7" ht="12.75" thickBot="1" x14ac:dyDescent="0.25">
      <c r="A16" s="251" t="s">
        <v>253</v>
      </c>
      <c r="B16" s="252">
        <v>3564</v>
      </c>
      <c r="C16" s="252">
        <v>2434</v>
      </c>
      <c r="D16" s="250">
        <v>0.46400000000000002</v>
      </c>
      <c r="E16" s="252">
        <v>6390</v>
      </c>
      <c r="F16" s="252">
        <v>4870</v>
      </c>
      <c r="G16" s="250">
        <v>0.312</v>
      </c>
    </row>
    <row r="17" spans="1:10" ht="12.75" thickBot="1" x14ac:dyDescent="0.25">
      <c r="A17" s="254" t="s">
        <v>254</v>
      </c>
      <c r="B17" s="255">
        <v>-2002</v>
      </c>
      <c r="C17" s="255">
        <v>-1699</v>
      </c>
      <c r="D17" s="256">
        <v>0.17799999999999999</v>
      </c>
      <c r="E17" s="255">
        <v>-5673</v>
      </c>
      <c r="F17" s="255">
        <v>-5161</v>
      </c>
      <c r="G17" s="256">
        <v>9.9000000000000005E-2</v>
      </c>
    </row>
    <row r="18" spans="1:10" ht="12.75" thickBot="1" x14ac:dyDescent="0.25">
      <c r="A18" s="254" t="s">
        <v>26</v>
      </c>
      <c r="B18" s="255">
        <v>-290</v>
      </c>
      <c r="C18" s="255">
        <v>654</v>
      </c>
      <c r="D18" s="256" t="s">
        <v>4</v>
      </c>
      <c r="E18" s="255">
        <v>-2290</v>
      </c>
      <c r="F18" s="255">
        <v>253</v>
      </c>
      <c r="G18" s="256" t="s">
        <v>4</v>
      </c>
    </row>
    <row r="19" spans="1:10" ht="12.75" thickBot="1" x14ac:dyDescent="0.25">
      <c r="A19" s="254" t="s">
        <v>255</v>
      </c>
      <c r="B19" s="255">
        <v>73</v>
      </c>
      <c r="C19" s="255">
        <v>2</v>
      </c>
      <c r="D19" s="256" t="s">
        <v>4</v>
      </c>
      <c r="E19" s="255">
        <v>143</v>
      </c>
      <c r="F19" s="255">
        <v>114</v>
      </c>
      <c r="G19" s="256">
        <v>0.254</v>
      </c>
    </row>
    <row r="20" spans="1:10" ht="12.75" thickBot="1" x14ac:dyDescent="0.25">
      <c r="A20" s="251" t="s">
        <v>256</v>
      </c>
      <c r="B20" s="252">
        <v>1345</v>
      </c>
      <c r="C20" s="252">
        <v>1391</v>
      </c>
      <c r="D20" s="250">
        <v>-3.3000000000000002E-2</v>
      </c>
      <c r="E20" s="252">
        <v>-1430</v>
      </c>
      <c r="F20" s="252">
        <v>76</v>
      </c>
      <c r="G20" s="250" t="s">
        <v>4</v>
      </c>
    </row>
    <row r="21" spans="1:10" ht="12.75" thickBot="1" x14ac:dyDescent="0.25">
      <c r="A21" s="251" t="s">
        <v>257</v>
      </c>
      <c r="B21" s="252">
        <v>1345</v>
      </c>
      <c r="C21" s="252">
        <v>1391</v>
      </c>
      <c r="D21" s="250">
        <v>-3.3000000000000002E-2</v>
      </c>
      <c r="E21" s="252">
        <v>-1430</v>
      </c>
      <c r="F21" s="252">
        <v>76</v>
      </c>
      <c r="G21" s="250" t="s">
        <v>4</v>
      </c>
    </row>
    <row r="22" spans="1:10" ht="12.75" thickBot="1" x14ac:dyDescent="0.25">
      <c r="A22" s="257" t="s">
        <v>258</v>
      </c>
      <c r="B22" s="281"/>
      <c r="C22" s="281"/>
      <c r="D22" s="282"/>
      <c r="E22" s="281"/>
      <c r="F22" s="281"/>
      <c r="G22" s="282"/>
    </row>
    <row r="23" spans="1:10" ht="12.75" thickBot="1" x14ac:dyDescent="0.25">
      <c r="A23" s="248" t="s">
        <v>259</v>
      </c>
      <c r="B23" s="255">
        <v>1345</v>
      </c>
      <c r="C23" s="255">
        <v>1391</v>
      </c>
      <c r="D23" s="256">
        <v>-3.3000000000000002E-2</v>
      </c>
      <c r="E23" s="255">
        <v>-1430</v>
      </c>
      <c r="F23" s="255">
        <v>78</v>
      </c>
      <c r="G23" s="256" t="s">
        <v>4</v>
      </c>
    </row>
    <row r="24" spans="1:10" ht="12.75" thickBot="1" x14ac:dyDescent="0.25">
      <c r="A24" s="248" t="s">
        <v>260</v>
      </c>
      <c r="B24" s="255">
        <v>0</v>
      </c>
      <c r="C24" s="255">
        <v>0</v>
      </c>
      <c r="D24" s="256" t="s">
        <v>4</v>
      </c>
      <c r="E24" s="255">
        <v>0</v>
      </c>
      <c r="F24" s="255">
        <v>-2</v>
      </c>
      <c r="G24" s="256" t="s">
        <v>4</v>
      </c>
    </row>
    <row r="25" spans="1:10" x14ac:dyDescent="0.2">
      <c r="B25" s="275"/>
      <c r="C25" s="275"/>
      <c r="D25" s="275"/>
    </row>
    <row r="26" spans="1:10" x14ac:dyDescent="0.2">
      <c r="B26" s="275"/>
      <c r="C26" s="275"/>
      <c r="D26" s="275"/>
    </row>
    <row r="27" spans="1:10" ht="12.75" thickBot="1" x14ac:dyDescent="0.25">
      <c r="A27" s="280" t="s">
        <v>193</v>
      </c>
      <c r="B27" s="280"/>
      <c r="C27" s="280"/>
      <c r="D27" s="280"/>
      <c r="E27" s="280"/>
      <c r="F27" s="280"/>
      <c r="G27" s="280"/>
    </row>
    <row r="28" spans="1:10" ht="12.75" thickBot="1" x14ac:dyDescent="0.25">
      <c r="A28" s="248" t="s">
        <v>364</v>
      </c>
      <c r="B28" s="249" t="s">
        <v>152</v>
      </c>
      <c r="C28" s="249" t="s">
        <v>153</v>
      </c>
      <c r="D28" s="250" t="s">
        <v>3</v>
      </c>
      <c r="E28" s="249" t="s">
        <v>154</v>
      </c>
      <c r="F28" s="249" t="s">
        <v>155</v>
      </c>
      <c r="G28" s="250" t="s">
        <v>3</v>
      </c>
    </row>
    <row r="29" spans="1:10" ht="12.75" thickBot="1" x14ac:dyDescent="0.25">
      <c r="A29" s="254" t="s">
        <v>261</v>
      </c>
      <c r="B29" s="255">
        <v>4827</v>
      </c>
      <c r="C29" s="255">
        <v>4091</v>
      </c>
      <c r="D29" s="256">
        <v>0.18</v>
      </c>
      <c r="E29" s="255">
        <v>11076</v>
      </c>
      <c r="F29" s="255">
        <v>9499</v>
      </c>
      <c r="G29" s="256">
        <v>0.16600000000000001</v>
      </c>
      <c r="I29" s="284"/>
      <c r="J29" s="284"/>
    </row>
    <row r="30" spans="1:10" ht="12.75" thickBot="1" x14ac:dyDescent="0.25">
      <c r="A30" s="254" t="s">
        <v>262</v>
      </c>
      <c r="B30" s="255">
        <v>-405</v>
      </c>
      <c r="C30" s="255">
        <v>-735</v>
      </c>
      <c r="D30" s="256">
        <v>-0.44900000000000001</v>
      </c>
      <c r="E30" s="255">
        <v>-2059</v>
      </c>
      <c r="F30" s="255">
        <v>-2317</v>
      </c>
      <c r="G30" s="256">
        <v>-0.111</v>
      </c>
      <c r="I30" s="284"/>
      <c r="J30" s="284"/>
    </row>
    <row r="31" spans="1:10" ht="12.75" thickBot="1" x14ac:dyDescent="0.25">
      <c r="A31" s="254" t="s">
        <v>263</v>
      </c>
      <c r="B31" s="255">
        <v>-116</v>
      </c>
      <c r="C31" s="255">
        <v>-58</v>
      </c>
      <c r="D31" s="256" t="s">
        <v>4</v>
      </c>
      <c r="E31" s="255">
        <v>-394</v>
      </c>
      <c r="F31" s="255">
        <v>-244</v>
      </c>
      <c r="G31" s="256">
        <v>0.61499999999999999</v>
      </c>
      <c r="I31" s="284"/>
      <c r="J31" s="284"/>
    </row>
    <row r="32" spans="1:10" ht="12.75" thickBot="1" x14ac:dyDescent="0.25">
      <c r="A32" s="254" t="s">
        <v>264</v>
      </c>
      <c r="B32" s="255">
        <v>47</v>
      </c>
      <c r="C32" s="255">
        <v>25</v>
      </c>
      <c r="D32" s="256">
        <v>0.88</v>
      </c>
      <c r="E32" s="255">
        <v>232</v>
      </c>
      <c r="F32" s="255">
        <v>218</v>
      </c>
      <c r="G32" s="256">
        <v>6.4000000000000001E-2</v>
      </c>
      <c r="I32" s="284"/>
      <c r="J32" s="284"/>
    </row>
    <row r="33" spans="1:10" ht="12.75" thickBot="1" x14ac:dyDescent="0.25">
      <c r="A33" s="254" t="s">
        <v>265</v>
      </c>
      <c r="B33" s="255">
        <v>-40</v>
      </c>
      <c r="C33" s="255">
        <v>4</v>
      </c>
      <c r="D33" s="256" t="s">
        <v>4</v>
      </c>
      <c r="E33" s="255">
        <v>-813</v>
      </c>
      <c r="F33" s="255">
        <v>-833</v>
      </c>
      <c r="G33" s="256">
        <v>-2.4E-2</v>
      </c>
      <c r="I33" s="284"/>
      <c r="J33" s="284"/>
    </row>
    <row r="34" spans="1:10" ht="12.75" thickBot="1" x14ac:dyDescent="0.25">
      <c r="A34" s="251" t="s">
        <v>266</v>
      </c>
      <c r="B34" s="252">
        <v>4313</v>
      </c>
      <c r="C34" s="252">
        <v>3327</v>
      </c>
      <c r="D34" s="250">
        <v>0.29599999999999999</v>
      </c>
      <c r="E34" s="252">
        <v>8042</v>
      </c>
      <c r="F34" s="252">
        <v>6323</v>
      </c>
      <c r="G34" s="250">
        <v>0.27200000000000002</v>
      </c>
      <c r="I34" s="284"/>
      <c r="J34" s="284"/>
    </row>
    <row r="35" spans="1:10" ht="12.75" thickBot="1" x14ac:dyDescent="0.25">
      <c r="A35" s="254" t="s">
        <v>267</v>
      </c>
      <c r="B35" s="255">
        <v>-942</v>
      </c>
      <c r="C35" s="255">
        <v>-878</v>
      </c>
      <c r="D35" s="256">
        <v>7.2999999999999995E-2</v>
      </c>
      <c r="E35" s="255">
        <v>-2140</v>
      </c>
      <c r="F35" s="255">
        <v>-3423</v>
      </c>
      <c r="G35" s="256">
        <v>-0.375</v>
      </c>
      <c r="I35" s="284"/>
      <c r="J35" s="284"/>
    </row>
    <row r="36" spans="1:10" ht="12.75" thickBot="1" x14ac:dyDescent="0.25">
      <c r="A36" s="254" t="s">
        <v>268</v>
      </c>
      <c r="B36" s="255">
        <v>0</v>
      </c>
      <c r="C36" s="255">
        <v>1521</v>
      </c>
      <c r="D36" s="256" t="s">
        <v>4</v>
      </c>
      <c r="E36" s="255">
        <v>839</v>
      </c>
      <c r="F36" s="255">
        <v>1521</v>
      </c>
      <c r="G36" s="256">
        <v>-0.44800000000000001</v>
      </c>
      <c r="I36" s="284"/>
      <c r="J36" s="284"/>
    </row>
    <row r="37" spans="1:10" ht="12.75" thickBot="1" x14ac:dyDescent="0.25">
      <c r="A37" s="254" t="s">
        <v>269</v>
      </c>
      <c r="B37" s="255">
        <v>6</v>
      </c>
      <c r="C37" s="255">
        <v>155</v>
      </c>
      <c r="D37" s="256">
        <v>-0.96099999999999997</v>
      </c>
      <c r="E37" s="255">
        <v>90</v>
      </c>
      <c r="F37" s="255">
        <v>267</v>
      </c>
      <c r="G37" s="256">
        <v>-0.66300000000000003</v>
      </c>
      <c r="I37" s="284"/>
      <c r="J37" s="284"/>
    </row>
    <row r="38" spans="1:10" ht="12.75" thickBot="1" x14ac:dyDescent="0.25">
      <c r="A38" s="254" t="s">
        <v>270</v>
      </c>
      <c r="B38" s="255">
        <v>3451</v>
      </c>
      <c r="C38" s="255">
        <v>0</v>
      </c>
      <c r="D38" s="256" t="s">
        <v>4</v>
      </c>
      <c r="E38" s="255">
        <v>2447</v>
      </c>
      <c r="F38" s="255">
        <v>-2435</v>
      </c>
      <c r="G38" s="256" t="s">
        <v>4</v>
      </c>
      <c r="I38" s="284"/>
      <c r="J38" s="284"/>
    </row>
    <row r="39" spans="1:10" ht="12.75" thickBot="1" x14ac:dyDescent="0.25">
      <c r="A39" s="254" t="s">
        <v>1</v>
      </c>
      <c r="B39" s="255">
        <v>0</v>
      </c>
      <c r="C39" s="255">
        <v>0</v>
      </c>
      <c r="D39" s="256" t="s">
        <v>4</v>
      </c>
      <c r="E39" s="255">
        <v>-973</v>
      </c>
      <c r="F39" s="255">
        <v>0</v>
      </c>
      <c r="G39" s="256" t="s">
        <v>4</v>
      </c>
      <c r="I39" s="284"/>
      <c r="J39" s="284"/>
    </row>
    <row r="40" spans="1:10" ht="12.75" thickBot="1" x14ac:dyDescent="0.25">
      <c r="A40" s="251" t="s">
        <v>271</v>
      </c>
      <c r="B40" s="252">
        <v>2515</v>
      </c>
      <c r="C40" s="252">
        <v>798</v>
      </c>
      <c r="D40" s="250" t="s">
        <v>4</v>
      </c>
      <c r="E40" s="252">
        <v>263</v>
      </c>
      <c r="F40" s="252">
        <v>-4070</v>
      </c>
      <c r="G40" s="250" t="s">
        <v>4</v>
      </c>
      <c r="I40" s="284"/>
      <c r="J40" s="284"/>
    </row>
    <row r="41" spans="1:10" ht="12.75" thickBot="1" x14ac:dyDescent="0.25">
      <c r="A41" s="254" t="s">
        <v>363</v>
      </c>
      <c r="B41" s="255">
        <v>-3213</v>
      </c>
      <c r="C41" s="255">
        <v>12</v>
      </c>
      <c r="D41" s="256" t="s">
        <v>4</v>
      </c>
      <c r="E41" s="255">
        <v>-5449</v>
      </c>
      <c r="F41" s="255">
        <v>267</v>
      </c>
      <c r="G41" s="256" t="s">
        <v>4</v>
      </c>
      <c r="I41" s="284"/>
      <c r="J41" s="284"/>
    </row>
    <row r="42" spans="1:10" ht="12.75" thickBot="1" x14ac:dyDescent="0.25">
      <c r="A42" s="254" t="s">
        <v>274</v>
      </c>
      <c r="B42" s="255">
        <v>-4418</v>
      </c>
      <c r="C42" s="255">
        <v>-3570</v>
      </c>
      <c r="D42" s="256">
        <v>0.23799999999999999</v>
      </c>
      <c r="E42" s="255">
        <v>-8207</v>
      </c>
      <c r="F42" s="255">
        <v>-7333</v>
      </c>
      <c r="G42" s="256">
        <v>0.11899999999999999</v>
      </c>
      <c r="I42" s="284"/>
      <c r="J42" s="284"/>
    </row>
    <row r="43" spans="1:10" ht="12.75" thickBot="1" x14ac:dyDescent="0.25">
      <c r="A43" s="254" t="s">
        <v>275</v>
      </c>
      <c r="B43" s="255">
        <v>-700</v>
      </c>
      <c r="C43" s="255">
        <v>-1601</v>
      </c>
      <c r="D43" s="256">
        <v>-0.56299999999999994</v>
      </c>
      <c r="E43" s="255">
        <v>-2101</v>
      </c>
      <c r="F43" s="255">
        <v>-4487</v>
      </c>
      <c r="G43" s="256">
        <v>-0.53200000000000003</v>
      </c>
      <c r="I43" s="284"/>
      <c r="J43" s="284"/>
    </row>
    <row r="44" spans="1:10" ht="12.75" thickBot="1" x14ac:dyDescent="0.25">
      <c r="A44" s="254" t="s">
        <v>276</v>
      </c>
      <c r="B44" s="255">
        <v>0</v>
      </c>
      <c r="C44" s="255">
        <v>244</v>
      </c>
      <c r="D44" s="256" t="s">
        <v>4</v>
      </c>
      <c r="E44" s="255">
        <v>129</v>
      </c>
      <c r="F44" s="255">
        <v>1123</v>
      </c>
      <c r="G44" s="256">
        <v>-0.88500000000000001</v>
      </c>
      <c r="I44" s="284"/>
      <c r="J44" s="284"/>
    </row>
    <row r="45" spans="1:10" ht="12.75" thickBot="1" x14ac:dyDescent="0.25">
      <c r="A45" s="251" t="s">
        <v>277</v>
      </c>
      <c r="B45" s="252">
        <v>-8331</v>
      </c>
      <c r="C45" s="252">
        <v>-4915</v>
      </c>
      <c r="D45" s="250">
        <v>0.69499999999999995</v>
      </c>
      <c r="E45" s="252">
        <v>-15628</v>
      </c>
      <c r="F45" s="252">
        <v>-10430</v>
      </c>
      <c r="G45" s="250">
        <v>0.498</v>
      </c>
      <c r="I45" s="284"/>
      <c r="J45" s="284"/>
    </row>
    <row r="46" spans="1:10" ht="12.75" thickBot="1" x14ac:dyDescent="0.25">
      <c r="A46" s="254" t="s">
        <v>278</v>
      </c>
      <c r="B46" s="255">
        <v>143</v>
      </c>
      <c r="C46" s="255">
        <v>-313</v>
      </c>
      <c r="D46" s="256" t="s">
        <v>4</v>
      </c>
      <c r="E46" s="255">
        <v>101</v>
      </c>
      <c r="F46" s="255">
        <v>-179</v>
      </c>
      <c r="G46" s="256" t="s">
        <v>4</v>
      </c>
      <c r="I46" s="284"/>
      <c r="J46" s="284"/>
    </row>
    <row r="47" spans="1:10" ht="12.75" thickBot="1" x14ac:dyDescent="0.25">
      <c r="A47" s="251" t="s">
        <v>279</v>
      </c>
      <c r="B47" s="283">
        <v>-1360</v>
      </c>
      <c r="C47" s="252">
        <v>-1103</v>
      </c>
      <c r="D47" s="250">
        <v>0.23300000000000001</v>
      </c>
      <c r="E47" s="283">
        <v>-7222</v>
      </c>
      <c r="F47" s="252">
        <v>-8356</v>
      </c>
      <c r="G47" s="250">
        <v>-0.13600000000000001</v>
      </c>
      <c r="I47" s="284"/>
      <c r="J47" s="284"/>
    </row>
    <row r="48" spans="1:10" ht="12.75" thickBot="1" x14ac:dyDescent="0.25">
      <c r="A48" s="251" t="s">
        <v>280</v>
      </c>
      <c r="B48" s="252">
        <v>7212</v>
      </c>
      <c r="C48" s="252">
        <v>13140</v>
      </c>
      <c r="D48" s="250">
        <v>-0.45100000000000001</v>
      </c>
      <c r="E48" s="252">
        <v>13074</v>
      </c>
      <c r="F48" s="252">
        <v>20393</v>
      </c>
      <c r="G48" s="250">
        <v>-0.35899999999999999</v>
      </c>
      <c r="I48" s="284"/>
      <c r="J48" s="284"/>
    </row>
    <row r="49" spans="1:11" ht="12.75" thickBot="1" x14ac:dyDescent="0.25">
      <c r="A49" s="251" t="s">
        <v>281</v>
      </c>
      <c r="B49" s="252">
        <v>5852</v>
      </c>
      <c r="C49" s="252">
        <v>12037</v>
      </c>
      <c r="D49" s="250">
        <v>-0.51400000000000001</v>
      </c>
      <c r="E49" s="252">
        <v>5852</v>
      </c>
      <c r="F49" s="252">
        <v>12037</v>
      </c>
      <c r="G49" s="250">
        <v>-0.51400000000000001</v>
      </c>
      <c r="I49" s="284"/>
      <c r="J49" s="284"/>
    </row>
    <row r="50" spans="1:11" x14ac:dyDescent="0.2">
      <c r="B50" s="284"/>
      <c r="C50" s="284"/>
      <c r="D50" s="275"/>
    </row>
    <row r="51" spans="1:11" x14ac:dyDescent="0.2">
      <c r="A51" s="284"/>
      <c r="B51" s="284"/>
      <c r="C51" s="284"/>
      <c r="D51" s="275"/>
    </row>
    <row r="52" spans="1:11" ht="12.75" thickBot="1" x14ac:dyDescent="0.25">
      <c r="A52" s="280" t="s">
        <v>224</v>
      </c>
      <c r="B52" s="285"/>
      <c r="C52" s="285"/>
      <c r="D52" s="285"/>
      <c r="E52" s="285"/>
      <c r="F52" s="285"/>
    </row>
    <row r="53" spans="1:11" ht="12.75" thickBot="1" x14ac:dyDescent="0.25">
      <c r="A53" s="248" t="s">
        <v>364</v>
      </c>
      <c r="B53" s="270">
        <v>44834</v>
      </c>
      <c r="C53" s="270">
        <v>44742</v>
      </c>
      <c r="D53" s="271" t="s">
        <v>3</v>
      </c>
      <c r="E53" s="270">
        <v>44561</v>
      </c>
      <c r="F53" s="271" t="s">
        <v>3</v>
      </c>
    </row>
    <row r="54" spans="1:11" ht="12.75" thickBot="1" x14ac:dyDescent="0.25">
      <c r="A54" s="251" t="s">
        <v>282</v>
      </c>
      <c r="B54" s="286">
        <v>8953</v>
      </c>
      <c r="C54" s="286">
        <v>12961</v>
      </c>
      <c r="D54" s="264">
        <v>-0.309</v>
      </c>
      <c r="E54" s="286">
        <v>18122</v>
      </c>
      <c r="F54" s="264">
        <v>-0.50600000000000001</v>
      </c>
      <c r="H54" s="298"/>
      <c r="I54" s="298"/>
      <c r="J54" s="273"/>
      <c r="K54" s="298"/>
    </row>
    <row r="55" spans="1:11" ht="12.75" thickBot="1" x14ac:dyDescent="0.25">
      <c r="A55" s="254" t="s">
        <v>283</v>
      </c>
      <c r="B55" s="255">
        <v>108898</v>
      </c>
      <c r="C55" s="255">
        <v>109284</v>
      </c>
      <c r="D55" s="266">
        <v>-4.0000000000000001E-3</v>
      </c>
      <c r="E55" s="255">
        <v>110446</v>
      </c>
      <c r="F55" s="266">
        <v>-1.4E-2</v>
      </c>
      <c r="H55" s="298"/>
      <c r="I55" s="298"/>
      <c r="J55" s="273"/>
      <c r="K55" s="298"/>
    </row>
    <row r="56" spans="1:11" ht="12.75" thickBot="1" x14ac:dyDescent="0.25">
      <c r="A56" s="254" t="s">
        <v>284</v>
      </c>
      <c r="B56" s="255">
        <v>2722</v>
      </c>
      <c r="C56" s="255">
        <v>2793</v>
      </c>
      <c r="D56" s="266">
        <v>-2.5000000000000001E-2</v>
      </c>
      <c r="E56" s="255">
        <v>2479</v>
      </c>
      <c r="F56" s="266">
        <v>9.8000000000000004E-2</v>
      </c>
      <c r="H56" s="298"/>
      <c r="I56" s="298"/>
      <c r="J56" s="273"/>
      <c r="K56" s="298"/>
    </row>
    <row r="57" spans="1:11" ht="12.75" thickBot="1" x14ac:dyDescent="0.25">
      <c r="A57" s="251" t="s">
        <v>285</v>
      </c>
      <c r="B57" s="252">
        <v>111620</v>
      </c>
      <c r="C57" s="252">
        <v>112077</v>
      </c>
      <c r="D57" s="264">
        <v>-4.0000000000000001E-3</v>
      </c>
      <c r="E57" s="252">
        <v>112925</v>
      </c>
      <c r="F57" s="264">
        <v>-1.2E-2</v>
      </c>
      <c r="H57" s="298"/>
      <c r="I57" s="298"/>
      <c r="J57" s="273"/>
      <c r="K57" s="298"/>
    </row>
    <row r="58" spans="1:11" ht="12.75" thickBot="1" x14ac:dyDescent="0.25">
      <c r="A58" s="251" t="s">
        <v>286</v>
      </c>
      <c r="B58" s="252">
        <v>120573</v>
      </c>
      <c r="C58" s="252">
        <v>125038</v>
      </c>
      <c r="D58" s="264">
        <v>-3.5999999999999997E-2</v>
      </c>
      <c r="E58" s="252">
        <v>131047</v>
      </c>
      <c r="F58" s="264">
        <v>-0.08</v>
      </c>
      <c r="H58" s="298"/>
      <c r="I58" s="298"/>
      <c r="J58" s="273"/>
      <c r="K58" s="298"/>
    </row>
    <row r="59" spans="1:11" ht="12.75" thickBot="1" x14ac:dyDescent="0.25">
      <c r="A59" s="251" t="s">
        <v>287</v>
      </c>
      <c r="B59" s="252">
        <v>2975</v>
      </c>
      <c r="C59" s="252">
        <v>5350</v>
      </c>
      <c r="D59" s="264">
        <v>-0.44400000000000001</v>
      </c>
      <c r="E59" s="252">
        <v>5024</v>
      </c>
      <c r="F59" s="264">
        <v>-0.40799999999999997</v>
      </c>
      <c r="H59" s="298"/>
      <c r="I59" s="298"/>
      <c r="J59" s="273"/>
      <c r="K59" s="298"/>
    </row>
    <row r="60" spans="1:11" ht="12.75" thickBot="1" x14ac:dyDescent="0.25">
      <c r="A60" s="254" t="s">
        <v>288</v>
      </c>
      <c r="B60" s="255">
        <v>90925</v>
      </c>
      <c r="C60" s="255">
        <v>93494</v>
      </c>
      <c r="D60" s="266">
        <v>-2.7E-2</v>
      </c>
      <c r="E60" s="255">
        <v>95554</v>
      </c>
      <c r="F60" s="266">
        <v>-4.8000000000000001E-2</v>
      </c>
      <c r="H60" s="298"/>
      <c r="I60" s="298"/>
      <c r="J60" s="273"/>
      <c r="K60" s="298"/>
    </row>
    <row r="61" spans="1:11" ht="12.75" thickBot="1" x14ac:dyDescent="0.25">
      <c r="A61" s="254" t="s">
        <v>289</v>
      </c>
      <c r="B61" s="255">
        <v>178</v>
      </c>
      <c r="C61" s="255">
        <f>735-557</f>
        <v>178</v>
      </c>
      <c r="D61" s="266" t="s">
        <v>4</v>
      </c>
      <c r="E61" s="255">
        <v>942</v>
      </c>
      <c r="F61" s="266">
        <v>-0.81100000000000005</v>
      </c>
      <c r="H61" s="298"/>
      <c r="I61" s="298"/>
      <c r="J61" s="273"/>
      <c r="K61" s="298"/>
    </row>
    <row r="62" spans="1:11" ht="12.75" thickBot="1" x14ac:dyDescent="0.25">
      <c r="A62" s="251" t="s">
        <v>290</v>
      </c>
      <c r="B62" s="252">
        <v>91103</v>
      </c>
      <c r="C62" s="252">
        <v>93672</v>
      </c>
      <c r="D62" s="264">
        <v>-2.7E-2</v>
      </c>
      <c r="E62" s="252">
        <v>96496</v>
      </c>
      <c r="F62" s="264">
        <v>-5.6000000000000001E-2</v>
      </c>
      <c r="H62" s="298"/>
      <c r="I62" s="298"/>
      <c r="J62" s="273"/>
      <c r="K62" s="298"/>
    </row>
    <row r="63" spans="1:11" ht="12.75" thickBot="1" x14ac:dyDescent="0.25">
      <c r="A63" s="251" t="s">
        <v>291</v>
      </c>
      <c r="B63" s="252">
        <v>94078</v>
      </c>
      <c r="C63" s="252">
        <v>99022</v>
      </c>
      <c r="D63" s="264">
        <v>-0.05</v>
      </c>
      <c r="E63" s="252">
        <v>101520</v>
      </c>
      <c r="F63" s="264">
        <v>-7.2999999999999995E-2</v>
      </c>
      <c r="H63" s="298"/>
      <c r="I63" s="298"/>
      <c r="J63" s="273"/>
      <c r="K63" s="298"/>
    </row>
    <row r="64" spans="1:11" ht="12.75" thickBot="1" x14ac:dyDescent="0.25">
      <c r="A64" s="251" t="s">
        <v>292</v>
      </c>
      <c r="B64" s="252">
        <v>26495</v>
      </c>
      <c r="C64" s="252">
        <v>26016</v>
      </c>
      <c r="D64" s="264">
        <v>1.7999999999999999E-2</v>
      </c>
      <c r="E64" s="252">
        <v>29527</v>
      </c>
      <c r="F64" s="264">
        <v>-0.10299999999999999</v>
      </c>
      <c r="H64" s="298"/>
      <c r="I64" s="298"/>
      <c r="J64" s="273"/>
      <c r="K64" s="298"/>
    </row>
    <row r="65" spans="1:11" ht="12.75" thickBot="1" x14ac:dyDescent="0.25">
      <c r="A65" s="254" t="s">
        <v>293</v>
      </c>
      <c r="B65" s="255">
        <v>0</v>
      </c>
      <c r="C65" s="255">
        <v>0</v>
      </c>
      <c r="D65" s="266" t="s">
        <v>4</v>
      </c>
      <c r="E65" s="255">
        <v>0</v>
      </c>
      <c r="F65" s="266" t="s">
        <v>4</v>
      </c>
      <c r="H65" s="298"/>
      <c r="I65" s="298"/>
      <c r="J65" s="273"/>
      <c r="K65" s="298"/>
    </row>
    <row r="66" spans="1:11" ht="12.75" thickBot="1" x14ac:dyDescent="0.25">
      <c r="A66" s="251" t="s">
        <v>294</v>
      </c>
      <c r="B66" s="252">
        <v>26495</v>
      </c>
      <c r="C66" s="252">
        <v>26016</v>
      </c>
      <c r="D66" s="264">
        <v>1.7999999999999999E-2</v>
      </c>
      <c r="E66" s="252">
        <v>29527</v>
      </c>
      <c r="F66" s="264">
        <v>-0.10299999999999999</v>
      </c>
      <c r="H66" s="298"/>
      <c r="I66" s="298"/>
      <c r="J66" s="273"/>
      <c r="K66" s="298"/>
    </row>
    <row r="67" spans="1:11" ht="12.75" thickBot="1" x14ac:dyDescent="0.25">
      <c r="A67" s="251" t="s">
        <v>295</v>
      </c>
      <c r="B67" s="252">
        <v>120573</v>
      </c>
      <c r="C67" s="252">
        <v>125038</v>
      </c>
      <c r="D67" s="264">
        <v>-3.5999999999999997E-2</v>
      </c>
      <c r="E67" s="252">
        <v>131047</v>
      </c>
      <c r="F67" s="264">
        <v>-0.08</v>
      </c>
      <c r="H67" s="298"/>
      <c r="I67" s="298"/>
      <c r="J67" s="273"/>
      <c r="K67" s="29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AC32-69D6-4F5C-8BD6-3C870636516B}">
  <sheetPr>
    <tabColor rgb="FF7B2038"/>
  </sheetPr>
  <dimension ref="A1:N59"/>
  <sheetViews>
    <sheetView showGridLines="0" zoomScale="80" zoomScaleNormal="80" workbookViewId="0">
      <pane ySplit="3" topLeftCell="A4" activePane="bottomLeft" state="frozen"/>
      <selection activeCell="G38" sqref="G38"/>
      <selection pane="bottomLeft"/>
    </sheetView>
  </sheetViews>
  <sheetFormatPr defaultColWidth="8.85546875" defaultRowHeight="12" x14ac:dyDescent="0.2"/>
  <cols>
    <col min="1" max="1" width="55.85546875" style="275" bestFit="1" customWidth="1"/>
    <col min="2" max="3" width="10.5703125" style="275" bestFit="1" customWidth="1"/>
    <col min="4" max="4" width="9.42578125" style="275" bestFit="1" customWidth="1"/>
    <col min="5" max="5" width="10.85546875" style="275" bestFit="1" customWidth="1"/>
    <col min="6" max="6" width="10" style="275" bestFit="1" customWidth="1"/>
    <col min="7" max="7" width="9.42578125" style="275" bestFit="1" customWidth="1"/>
    <col min="8" max="10" width="7.85546875" style="275" customWidth="1"/>
    <col min="11" max="16384" width="8.85546875" style="275"/>
  </cols>
  <sheetData>
    <row r="1" spans="1:13" s="240" customFormat="1" ht="14.25" x14ac:dyDescent="0.25">
      <c r="A1" s="1" t="s">
        <v>2</v>
      </c>
      <c r="B1" s="237"/>
      <c r="C1" s="237"/>
      <c r="D1" s="238"/>
    </row>
    <row r="2" spans="1:13" s="240" customFormat="1" ht="14.25" x14ac:dyDescent="0.25">
      <c r="A2" s="1" t="s">
        <v>455</v>
      </c>
      <c r="B2" s="237"/>
      <c r="C2" s="237"/>
      <c r="D2" s="238"/>
    </row>
    <row r="3" spans="1:13" s="240" customFormat="1" ht="14.25" x14ac:dyDescent="0.25">
      <c r="A3" s="241" t="s">
        <v>0</v>
      </c>
      <c r="B3" s="242"/>
      <c r="C3" s="242"/>
      <c r="D3" s="243"/>
    </row>
    <row r="5" spans="1:13" ht="12.75" thickBot="1" x14ac:dyDescent="0.25">
      <c r="A5" s="339" t="s">
        <v>164</v>
      </c>
      <c r="B5" s="340"/>
      <c r="C5" s="340"/>
      <c r="D5" s="340"/>
      <c r="E5" s="340"/>
      <c r="F5" s="340"/>
      <c r="G5" s="340"/>
    </row>
    <row r="6" spans="1:13" ht="12.75" thickBot="1" x14ac:dyDescent="0.25">
      <c r="A6" s="341" t="s">
        <v>0</v>
      </c>
      <c r="B6" s="342" t="s">
        <v>152</v>
      </c>
      <c r="C6" s="342" t="s">
        <v>153</v>
      </c>
      <c r="D6" s="343" t="s">
        <v>3</v>
      </c>
      <c r="E6" s="342" t="s">
        <v>154</v>
      </c>
      <c r="F6" s="342" t="s">
        <v>155</v>
      </c>
      <c r="G6" s="343" t="s">
        <v>3</v>
      </c>
    </row>
    <row r="7" spans="1:13" x14ac:dyDescent="0.2">
      <c r="A7" s="344" t="s">
        <v>456</v>
      </c>
      <c r="B7" s="345">
        <v>6747</v>
      </c>
      <c r="C7" s="345">
        <v>3359</v>
      </c>
      <c r="D7" s="346" t="s">
        <v>4</v>
      </c>
      <c r="E7" s="345">
        <v>28901</v>
      </c>
      <c r="F7" s="345">
        <v>19599</v>
      </c>
      <c r="G7" s="346">
        <v>0.47499999999999998</v>
      </c>
      <c r="H7" s="296"/>
      <c r="I7" s="296"/>
      <c r="J7" s="296"/>
      <c r="K7" s="284"/>
      <c r="M7" s="284"/>
    </row>
    <row r="8" spans="1:13" x14ac:dyDescent="0.2">
      <c r="A8" s="347" t="s">
        <v>408</v>
      </c>
      <c r="B8" s="348">
        <v>-4443</v>
      </c>
      <c r="C8" s="348">
        <v>-3674</v>
      </c>
      <c r="D8" s="349">
        <v>0.20899999999999999</v>
      </c>
      <c r="E8" s="348">
        <v>-13987</v>
      </c>
      <c r="F8" s="348">
        <v>-11199</v>
      </c>
      <c r="G8" s="349">
        <v>0.249</v>
      </c>
      <c r="H8" s="296"/>
      <c r="I8" s="296"/>
      <c r="J8" s="296"/>
      <c r="K8" s="284"/>
      <c r="M8" s="284"/>
    </row>
    <row r="9" spans="1:13" x14ac:dyDescent="0.2">
      <c r="A9" s="347" t="s">
        <v>250</v>
      </c>
      <c r="B9" s="348">
        <v>-2520</v>
      </c>
      <c r="C9" s="348">
        <v>-981</v>
      </c>
      <c r="D9" s="349" t="s">
        <v>4</v>
      </c>
      <c r="E9" s="348">
        <v>-6341</v>
      </c>
      <c r="F9" s="348">
        <v>-3212</v>
      </c>
      <c r="G9" s="349">
        <v>0.97399999999999998</v>
      </c>
      <c r="H9" s="296"/>
      <c r="I9" s="296"/>
      <c r="J9" s="296"/>
      <c r="K9" s="284"/>
      <c r="M9" s="284"/>
    </row>
    <row r="10" spans="1:13" x14ac:dyDescent="0.2">
      <c r="A10" s="344" t="s">
        <v>176</v>
      </c>
      <c r="B10" s="345">
        <v>-216</v>
      </c>
      <c r="C10" s="345">
        <v>-1296</v>
      </c>
      <c r="D10" s="346">
        <v>0.83299999999999996</v>
      </c>
      <c r="E10" s="345">
        <v>8573</v>
      </c>
      <c r="F10" s="345">
        <v>5188</v>
      </c>
      <c r="G10" s="346">
        <v>0.65200000000000002</v>
      </c>
      <c r="H10" s="296"/>
      <c r="I10" s="296"/>
      <c r="J10" s="296"/>
      <c r="K10" s="284"/>
      <c r="M10" s="284"/>
    </row>
    <row r="11" spans="1:13" x14ac:dyDescent="0.2">
      <c r="A11" s="350" t="s">
        <v>252</v>
      </c>
      <c r="B11" s="351">
        <v>-3.2000000000000001E-2</v>
      </c>
      <c r="C11" s="351">
        <v>-0.38600000000000001</v>
      </c>
      <c r="D11" s="352" t="s">
        <v>457</v>
      </c>
      <c r="E11" s="351">
        <v>0.29699999999999999</v>
      </c>
      <c r="F11" s="351">
        <v>0.26500000000000001</v>
      </c>
      <c r="G11" s="352" t="s">
        <v>458</v>
      </c>
      <c r="H11" s="296"/>
      <c r="I11" s="296"/>
      <c r="J11" s="296"/>
      <c r="K11" s="284"/>
      <c r="M11" s="284"/>
    </row>
    <row r="12" spans="1:13" x14ac:dyDescent="0.2">
      <c r="A12" s="347" t="s">
        <v>459</v>
      </c>
      <c r="B12" s="348">
        <v>1239</v>
      </c>
      <c r="C12" s="348">
        <v>475</v>
      </c>
      <c r="D12" s="349" t="s">
        <v>4</v>
      </c>
      <c r="E12" s="348">
        <v>3080</v>
      </c>
      <c r="F12" s="348">
        <v>1092</v>
      </c>
      <c r="G12" s="349" t="s">
        <v>4</v>
      </c>
      <c r="H12" s="296"/>
      <c r="I12" s="296"/>
      <c r="J12" s="296"/>
      <c r="K12" s="284"/>
      <c r="M12" s="284"/>
    </row>
    <row r="13" spans="1:13" x14ac:dyDescent="0.2">
      <c r="A13" s="347" t="s">
        <v>179</v>
      </c>
      <c r="B13" s="348">
        <v>-564</v>
      </c>
      <c r="C13" s="348">
        <v>-553</v>
      </c>
      <c r="D13" s="349">
        <v>0.02</v>
      </c>
      <c r="E13" s="348">
        <v>-1645</v>
      </c>
      <c r="F13" s="348">
        <v>-1544</v>
      </c>
      <c r="G13" s="349">
        <v>6.5000000000000002E-2</v>
      </c>
      <c r="H13" s="296"/>
      <c r="I13" s="296"/>
      <c r="J13" s="296"/>
      <c r="K13" s="284"/>
      <c r="M13" s="284"/>
    </row>
    <row r="14" spans="1:13" x14ac:dyDescent="0.2">
      <c r="A14" s="347" t="s">
        <v>301</v>
      </c>
      <c r="B14" s="348">
        <v>-315</v>
      </c>
      <c r="C14" s="348">
        <v>-312</v>
      </c>
      <c r="D14" s="349">
        <v>0.01</v>
      </c>
      <c r="E14" s="348">
        <v>-1810</v>
      </c>
      <c r="F14" s="348">
        <v>-1076</v>
      </c>
      <c r="G14" s="349">
        <v>0.68200000000000005</v>
      </c>
      <c r="H14" s="296"/>
      <c r="I14" s="296"/>
      <c r="J14" s="296"/>
      <c r="K14" s="284"/>
      <c r="M14" s="284"/>
    </row>
    <row r="15" spans="1:13" x14ac:dyDescent="0.2">
      <c r="A15" s="347" t="s">
        <v>26</v>
      </c>
      <c r="B15" s="348">
        <v>0</v>
      </c>
      <c r="C15" s="348">
        <v>0</v>
      </c>
      <c r="D15" s="349" t="s">
        <v>4</v>
      </c>
      <c r="E15" s="348">
        <v>58</v>
      </c>
      <c r="F15" s="348">
        <v>0</v>
      </c>
      <c r="G15" s="349" t="s">
        <v>4</v>
      </c>
      <c r="H15" s="296"/>
      <c r="I15" s="296"/>
      <c r="K15" s="284"/>
    </row>
    <row r="16" spans="1:13" x14ac:dyDescent="0.2">
      <c r="A16" s="347" t="s">
        <v>460</v>
      </c>
      <c r="B16" s="348">
        <v>-1186</v>
      </c>
      <c r="C16" s="348">
        <v>-624</v>
      </c>
      <c r="D16" s="349">
        <v>0.90100000000000002</v>
      </c>
      <c r="E16" s="348">
        <v>-819</v>
      </c>
      <c r="F16" s="348">
        <v>-181</v>
      </c>
      <c r="G16" s="349" t="s">
        <v>4</v>
      </c>
      <c r="H16" s="296"/>
      <c r="I16" s="296"/>
      <c r="J16" s="296"/>
      <c r="K16" s="284"/>
      <c r="M16" s="284"/>
    </row>
    <row r="17" spans="1:14" x14ac:dyDescent="0.2">
      <c r="A17" s="344" t="s">
        <v>304</v>
      </c>
      <c r="B17" s="353">
        <v>-1042</v>
      </c>
      <c r="C17" s="353">
        <v>-2310</v>
      </c>
      <c r="D17" s="346">
        <v>-0.54900000000000004</v>
      </c>
      <c r="E17" s="353">
        <v>7437</v>
      </c>
      <c r="F17" s="353">
        <v>3479</v>
      </c>
      <c r="G17" s="346" t="s">
        <v>4</v>
      </c>
      <c r="H17" s="296"/>
      <c r="I17" s="296"/>
      <c r="J17" s="296"/>
      <c r="K17" s="284"/>
      <c r="M17" s="284"/>
    </row>
    <row r="18" spans="1:14" x14ac:dyDescent="0.2">
      <c r="A18" s="344" t="s">
        <v>305</v>
      </c>
      <c r="B18" s="345">
        <v>-1042</v>
      </c>
      <c r="C18" s="345">
        <v>-2310</v>
      </c>
      <c r="D18" s="346">
        <v>-0.54900000000000004</v>
      </c>
      <c r="E18" s="345">
        <v>7437</v>
      </c>
      <c r="F18" s="345">
        <v>3479</v>
      </c>
      <c r="G18" s="346" t="s">
        <v>4</v>
      </c>
      <c r="H18" s="296"/>
      <c r="I18" s="296"/>
      <c r="J18" s="296"/>
      <c r="K18" s="284"/>
      <c r="M18" s="284"/>
    </row>
    <row r="19" spans="1:14" x14ac:dyDescent="0.2">
      <c r="B19" s="354"/>
      <c r="C19" s="354"/>
    </row>
    <row r="20" spans="1:14" x14ac:dyDescent="0.2">
      <c r="B20" s="354"/>
      <c r="C20" s="354"/>
    </row>
    <row r="21" spans="1:14" ht="12.75" thickBot="1" x14ac:dyDescent="0.25">
      <c r="A21" s="339" t="s">
        <v>193</v>
      </c>
      <c r="B21" s="340"/>
      <c r="C21" s="340"/>
      <c r="D21" s="340"/>
      <c r="E21" s="340"/>
      <c r="F21" s="340"/>
      <c r="G21" s="340"/>
    </row>
    <row r="22" spans="1:14" ht="12.75" thickBot="1" x14ac:dyDescent="0.25">
      <c r="A22" s="341" t="s">
        <v>0</v>
      </c>
      <c r="B22" s="342" t="s">
        <v>152</v>
      </c>
      <c r="C22" s="342" t="s">
        <v>153</v>
      </c>
      <c r="D22" s="343" t="s">
        <v>3</v>
      </c>
      <c r="E22" s="342" t="s">
        <v>154</v>
      </c>
      <c r="F22" s="342" t="s">
        <v>155</v>
      </c>
      <c r="G22" s="343" t="s">
        <v>3</v>
      </c>
    </row>
    <row r="23" spans="1:14" ht="12.75" thickBot="1" x14ac:dyDescent="0.25">
      <c r="A23" s="254" t="s">
        <v>461</v>
      </c>
      <c r="B23" s="355">
        <v>12172</v>
      </c>
      <c r="C23" s="348">
        <v>8512</v>
      </c>
      <c r="D23" s="349">
        <v>0.43</v>
      </c>
      <c r="E23" s="355">
        <v>35384</v>
      </c>
      <c r="F23" s="348">
        <v>25956</v>
      </c>
      <c r="G23" s="349">
        <v>0.36299999999999999</v>
      </c>
      <c r="H23" s="296"/>
      <c r="I23" s="297"/>
      <c r="J23" s="297"/>
      <c r="K23" s="284"/>
      <c r="M23" s="284"/>
      <c r="N23" s="296"/>
    </row>
    <row r="24" spans="1:14" ht="12.75" thickBot="1" x14ac:dyDescent="0.25">
      <c r="A24" s="254" t="s">
        <v>462</v>
      </c>
      <c r="B24" s="356">
        <v>197</v>
      </c>
      <c r="C24" s="348">
        <v>169</v>
      </c>
      <c r="D24" s="349">
        <v>0.16600000000000001</v>
      </c>
      <c r="E24" s="356">
        <v>586</v>
      </c>
      <c r="F24" s="348">
        <v>492</v>
      </c>
      <c r="G24" s="349">
        <v>0.191</v>
      </c>
      <c r="H24" s="296"/>
      <c r="I24" s="297"/>
      <c r="J24" s="297"/>
      <c r="K24" s="284"/>
      <c r="M24" s="284"/>
      <c r="N24" s="296"/>
    </row>
    <row r="25" spans="1:14" ht="12.75" thickBot="1" x14ac:dyDescent="0.25">
      <c r="A25" s="254" t="s">
        <v>262</v>
      </c>
      <c r="B25" s="356">
        <v>-2536</v>
      </c>
      <c r="C25" s="348">
        <v>-842</v>
      </c>
      <c r="D25" s="349" t="s">
        <v>4</v>
      </c>
      <c r="E25" s="356">
        <v>-5896</v>
      </c>
      <c r="F25" s="348">
        <v>-2830</v>
      </c>
      <c r="G25" s="349" t="s">
        <v>4</v>
      </c>
      <c r="H25" s="296"/>
      <c r="I25" s="297"/>
      <c r="J25" s="297"/>
      <c r="K25" s="284"/>
      <c r="M25" s="284"/>
      <c r="N25" s="296"/>
    </row>
    <row r="26" spans="1:14" ht="12.75" thickBot="1" x14ac:dyDescent="0.25">
      <c r="A26" s="254" t="s">
        <v>263</v>
      </c>
      <c r="B26" s="356">
        <v>-5009</v>
      </c>
      <c r="C26" s="348">
        <v>-4233</v>
      </c>
      <c r="D26" s="349">
        <v>0.183</v>
      </c>
      <c r="E26" s="356">
        <v>-14436</v>
      </c>
      <c r="F26" s="348">
        <v>-11636</v>
      </c>
      <c r="G26" s="349">
        <v>0.24099999999999999</v>
      </c>
      <c r="H26" s="296"/>
      <c r="I26" s="297"/>
      <c r="J26" s="297"/>
      <c r="K26" s="284"/>
      <c r="M26" s="284"/>
      <c r="N26" s="296"/>
    </row>
    <row r="27" spans="1:14" ht="12.75" thickBot="1" x14ac:dyDescent="0.25">
      <c r="A27" s="254" t="s">
        <v>264</v>
      </c>
      <c r="B27" s="356">
        <v>67</v>
      </c>
      <c r="C27" s="348">
        <v>45</v>
      </c>
      <c r="D27" s="349">
        <v>0.48899999999999999</v>
      </c>
      <c r="E27" s="356">
        <v>182</v>
      </c>
      <c r="F27" s="348">
        <v>142</v>
      </c>
      <c r="G27" s="349">
        <v>0.28199999999999997</v>
      </c>
      <c r="H27" s="296"/>
      <c r="I27" s="297"/>
      <c r="J27" s="297"/>
      <c r="K27" s="284"/>
      <c r="M27" s="284"/>
      <c r="N27" s="296"/>
    </row>
    <row r="28" spans="1:14" ht="12.75" thickBot="1" x14ac:dyDescent="0.25">
      <c r="A28" s="254" t="s">
        <v>265</v>
      </c>
      <c r="B28" s="356">
        <v>-2</v>
      </c>
      <c r="C28" s="348">
        <v>7</v>
      </c>
      <c r="D28" s="349" t="s">
        <v>4</v>
      </c>
      <c r="E28" s="356">
        <v>-414</v>
      </c>
      <c r="F28" s="348">
        <v>-887</v>
      </c>
      <c r="G28" s="349">
        <v>-0.53300000000000003</v>
      </c>
      <c r="H28" s="296"/>
      <c r="I28" s="297"/>
      <c r="J28" s="297"/>
      <c r="K28" s="284"/>
      <c r="M28" s="284"/>
      <c r="N28" s="296"/>
    </row>
    <row r="29" spans="1:14" ht="12.75" thickBot="1" x14ac:dyDescent="0.25">
      <c r="A29" s="251" t="s">
        <v>204</v>
      </c>
      <c r="B29" s="310">
        <v>4889</v>
      </c>
      <c r="C29" s="310">
        <v>3658</v>
      </c>
      <c r="D29" s="346">
        <v>0.33700000000000002</v>
      </c>
      <c r="E29" s="310">
        <v>15406</v>
      </c>
      <c r="F29" s="310">
        <v>11237</v>
      </c>
      <c r="G29" s="346">
        <v>0.371</v>
      </c>
      <c r="H29" s="296"/>
      <c r="I29" s="297"/>
      <c r="J29" s="297"/>
      <c r="K29" s="284"/>
      <c r="M29" s="284"/>
      <c r="N29" s="296"/>
    </row>
    <row r="30" spans="1:14" ht="12.75" thickBot="1" x14ac:dyDescent="0.25">
      <c r="A30" s="254" t="s">
        <v>308</v>
      </c>
      <c r="B30" s="356">
        <v>-8171</v>
      </c>
      <c r="C30" s="348">
        <v>-7309</v>
      </c>
      <c r="D30" s="349">
        <v>0.11799999999999999</v>
      </c>
      <c r="E30" s="356">
        <v>-16372</v>
      </c>
      <c r="F30" s="348">
        <v>-19154</v>
      </c>
      <c r="G30" s="349">
        <v>-0.14499999999999999</v>
      </c>
      <c r="H30" s="296"/>
      <c r="I30" s="297"/>
      <c r="J30" s="297"/>
      <c r="K30" s="284"/>
      <c r="M30" s="284"/>
      <c r="N30" s="296"/>
    </row>
    <row r="31" spans="1:14" ht="12.75" thickBot="1" x14ac:dyDescent="0.25">
      <c r="A31" s="251" t="s">
        <v>310</v>
      </c>
      <c r="B31" s="252">
        <v>-8171</v>
      </c>
      <c r="C31" s="252">
        <v>-7309</v>
      </c>
      <c r="D31" s="346">
        <v>0.11799999999999999</v>
      </c>
      <c r="E31" s="252">
        <v>-16372</v>
      </c>
      <c r="F31" s="252">
        <v>-19154</v>
      </c>
      <c r="G31" s="346">
        <v>-0.14499999999999999</v>
      </c>
      <c r="H31" s="296"/>
      <c r="I31" s="297"/>
      <c r="J31" s="297"/>
      <c r="K31" s="284"/>
      <c r="M31" s="284"/>
      <c r="N31" s="296"/>
    </row>
    <row r="32" spans="1:14" ht="12.75" thickBot="1" x14ac:dyDescent="0.25">
      <c r="A32" s="254" t="s">
        <v>272</v>
      </c>
      <c r="B32" s="348">
        <v>0</v>
      </c>
      <c r="C32" s="348">
        <v>549</v>
      </c>
      <c r="D32" s="349" t="s">
        <v>4</v>
      </c>
      <c r="E32" s="348">
        <v>3924</v>
      </c>
      <c r="F32" s="348">
        <v>3190</v>
      </c>
      <c r="G32" s="349">
        <v>0.23</v>
      </c>
      <c r="H32" s="296"/>
      <c r="I32" s="297"/>
      <c r="J32" s="297"/>
      <c r="K32" s="284"/>
      <c r="M32" s="284"/>
      <c r="N32" s="296"/>
    </row>
    <row r="33" spans="1:14" ht="12.75" thickBot="1" x14ac:dyDescent="0.25">
      <c r="A33" s="254" t="s">
        <v>273</v>
      </c>
      <c r="B33" s="348">
        <v>-863</v>
      </c>
      <c r="C33" s="348">
        <v>-936</v>
      </c>
      <c r="D33" s="349">
        <v>-7.8E-2</v>
      </c>
      <c r="E33" s="348">
        <v>-2739</v>
      </c>
      <c r="F33" s="348">
        <v>-3959</v>
      </c>
      <c r="G33" s="349">
        <v>-0.308</v>
      </c>
      <c r="H33" s="296"/>
      <c r="I33" s="297"/>
      <c r="J33" s="297"/>
      <c r="K33" s="284"/>
      <c r="M33" s="284"/>
      <c r="N33" s="296"/>
    </row>
    <row r="34" spans="1:14" ht="12.75" thickBot="1" x14ac:dyDescent="0.25">
      <c r="A34" s="254" t="s">
        <v>214</v>
      </c>
      <c r="B34" s="348">
        <v>-3</v>
      </c>
      <c r="C34" s="348">
        <v>-5</v>
      </c>
      <c r="D34" s="349">
        <v>-0.4</v>
      </c>
      <c r="E34" s="348">
        <v>-41</v>
      </c>
      <c r="F34" s="348">
        <v>-44</v>
      </c>
      <c r="G34" s="349">
        <v>-6.8000000000000005E-2</v>
      </c>
      <c r="H34" s="296"/>
      <c r="I34" s="297"/>
      <c r="J34" s="297"/>
      <c r="K34" s="284"/>
      <c r="M34" s="284"/>
      <c r="N34" s="296"/>
    </row>
    <row r="35" spans="1:14" ht="12.75" thickBot="1" x14ac:dyDescent="0.25">
      <c r="A35" s="254" t="s">
        <v>274</v>
      </c>
      <c r="B35" s="348">
        <v>-260</v>
      </c>
      <c r="C35" s="348">
        <v>-279</v>
      </c>
      <c r="D35" s="349">
        <v>0.434</v>
      </c>
      <c r="E35" s="348">
        <v>-843</v>
      </c>
      <c r="F35" s="348">
        <v>-987</v>
      </c>
      <c r="G35" s="349">
        <v>0.434</v>
      </c>
      <c r="H35" s="296"/>
      <c r="I35" s="297"/>
      <c r="J35" s="297"/>
      <c r="K35" s="284"/>
      <c r="M35" s="284"/>
      <c r="N35" s="296"/>
    </row>
    <row r="36" spans="1:14" ht="12.75" thickBot="1" x14ac:dyDescent="0.25">
      <c r="A36" s="254" t="s">
        <v>276</v>
      </c>
      <c r="B36" s="348">
        <v>4524</v>
      </c>
      <c r="C36" s="348">
        <v>5541</v>
      </c>
      <c r="D36" s="349" t="s">
        <v>4</v>
      </c>
      <c r="E36" s="348">
        <v>5724</v>
      </c>
      <c r="F36" s="348">
        <v>13542</v>
      </c>
      <c r="G36" s="349" t="s">
        <v>4</v>
      </c>
      <c r="H36" s="357"/>
      <c r="I36" s="297"/>
      <c r="J36" s="297"/>
      <c r="K36" s="284"/>
      <c r="M36" s="284"/>
      <c r="N36" s="296"/>
    </row>
    <row r="37" spans="1:14" ht="12.75" thickBot="1" x14ac:dyDescent="0.25">
      <c r="A37" s="251" t="s">
        <v>218</v>
      </c>
      <c r="B37" s="252">
        <v>3398</v>
      </c>
      <c r="C37" s="252">
        <v>4870</v>
      </c>
      <c r="D37" s="346">
        <v>-0.30199999999999999</v>
      </c>
      <c r="E37" s="252">
        <v>6025</v>
      </c>
      <c r="F37" s="252">
        <v>11742</v>
      </c>
      <c r="G37" s="346">
        <v>-0.48699999999999999</v>
      </c>
      <c r="H37" s="296"/>
      <c r="I37" s="297"/>
      <c r="J37" s="297"/>
      <c r="K37" s="284"/>
      <c r="M37" s="284"/>
      <c r="N37" s="296"/>
    </row>
    <row r="38" spans="1:14" ht="12.75" thickBot="1" x14ac:dyDescent="0.25">
      <c r="A38" s="254" t="s">
        <v>463</v>
      </c>
      <c r="B38" s="348">
        <v>-400</v>
      </c>
      <c r="C38" s="348">
        <v>-60</v>
      </c>
      <c r="D38" s="349" t="s">
        <v>4</v>
      </c>
      <c r="E38" s="348">
        <v>-936</v>
      </c>
      <c r="F38" s="348">
        <v>-415</v>
      </c>
      <c r="G38" s="349" t="s">
        <v>4</v>
      </c>
      <c r="H38" s="296"/>
      <c r="I38" s="297"/>
      <c r="J38" s="297"/>
      <c r="K38" s="284"/>
      <c r="M38" s="284"/>
      <c r="N38" s="296"/>
    </row>
    <row r="39" spans="1:14" ht="12.75" thickBot="1" x14ac:dyDescent="0.25">
      <c r="A39" s="251" t="s">
        <v>279</v>
      </c>
      <c r="B39" s="252">
        <v>-284</v>
      </c>
      <c r="C39" s="252">
        <v>1159</v>
      </c>
      <c r="D39" s="346" t="s">
        <v>4</v>
      </c>
      <c r="E39" s="252">
        <v>4123</v>
      </c>
      <c r="F39" s="252">
        <v>3410</v>
      </c>
      <c r="G39" s="346">
        <v>0.20899999999999999</v>
      </c>
      <c r="H39" s="357"/>
      <c r="I39" s="297"/>
      <c r="J39" s="297"/>
      <c r="K39" s="284"/>
      <c r="M39" s="284"/>
      <c r="N39" s="296"/>
    </row>
    <row r="40" spans="1:14" ht="12.75" thickBot="1" x14ac:dyDescent="0.25">
      <c r="A40" s="251" t="s">
        <v>464</v>
      </c>
      <c r="B40" s="345">
        <v>13503</v>
      </c>
      <c r="C40" s="345">
        <v>8650</v>
      </c>
      <c r="D40" s="346">
        <v>0.56100000000000005</v>
      </c>
      <c r="E40" s="345">
        <v>9096</v>
      </c>
      <c r="F40" s="345">
        <v>6399</v>
      </c>
      <c r="G40" s="346">
        <v>0.42099999999999999</v>
      </c>
      <c r="H40" s="296"/>
      <c r="I40" s="297"/>
      <c r="J40" s="297"/>
      <c r="K40" s="284"/>
      <c r="M40" s="284"/>
      <c r="N40" s="296"/>
    </row>
    <row r="41" spans="1:14" ht="12.75" thickBot="1" x14ac:dyDescent="0.25">
      <c r="A41" s="251" t="s">
        <v>465</v>
      </c>
      <c r="B41" s="252">
        <v>13219</v>
      </c>
      <c r="C41" s="252">
        <v>9809</v>
      </c>
      <c r="D41" s="346">
        <v>0.34799999999999998</v>
      </c>
      <c r="E41" s="252">
        <v>13219</v>
      </c>
      <c r="F41" s="252">
        <v>9809</v>
      </c>
      <c r="G41" s="346">
        <v>0.34799999999999998</v>
      </c>
      <c r="H41" s="296"/>
      <c r="I41" s="297"/>
      <c r="K41" s="284"/>
      <c r="M41" s="284"/>
      <c r="N41" s="296"/>
    </row>
    <row r="42" spans="1:14" x14ac:dyDescent="0.2">
      <c r="B42" s="354"/>
      <c r="C42" s="354"/>
      <c r="D42" s="358"/>
      <c r="E42" s="354"/>
      <c r="F42" s="354"/>
    </row>
    <row r="43" spans="1:14" x14ac:dyDescent="0.2">
      <c r="B43" s="354"/>
      <c r="C43" s="354"/>
      <c r="D43" s="358"/>
      <c r="E43" s="354"/>
      <c r="F43" s="354"/>
      <c r="G43" s="284"/>
    </row>
    <row r="44" spans="1:14" ht="12.75" thickBot="1" x14ac:dyDescent="0.25">
      <c r="A44" s="339" t="s">
        <v>224</v>
      </c>
      <c r="B44" s="340"/>
      <c r="C44" s="340"/>
      <c r="D44" s="340"/>
      <c r="E44" s="340"/>
      <c r="F44" s="340"/>
      <c r="G44" s="284"/>
    </row>
    <row r="45" spans="1:14" ht="12.75" thickBot="1" x14ac:dyDescent="0.25">
      <c r="A45" s="341" t="s">
        <v>0</v>
      </c>
      <c r="B45" s="359" t="s">
        <v>145</v>
      </c>
      <c r="C45" s="359" t="s">
        <v>115</v>
      </c>
      <c r="D45" s="271" t="s">
        <v>3</v>
      </c>
      <c r="E45" s="359" t="s">
        <v>99</v>
      </c>
      <c r="F45" s="271" t="s">
        <v>3</v>
      </c>
    </row>
    <row r="46" spans="1:14" ht="12.75" thickBot="1" x14ac:dyDescent="0.25">
      <c r="A46" s="254" t="s">
        <v>315</v>
      </c>
      <c r="B46" s="255">
        <v>13219</v>
      </c>
      <c r="C46" s="255">
        <v>13503</v>
      </c>
      <c r="D46" s="266">
        <v>-2.1000000000000001E-2</v>
      </c>
      <c r="E46" s="255">
        <v>9096</v>
      </c>
      <c r="F46" s="266">
        <v>0.45300000000000001</v>
      </c>
      <c r="G46" s="274"/>
      <c r="H46" s="274"/>
      <c r="I46" s="274"/>
      <c r="J46" s="274"/>
    </row>
    <row r="47" spans="1:14" ht="12.75" thickBot="1" x14ac:dyDescent="0.25">
      <c r="A47" s="254" t="s">
        <v>317</v>
      </c>
      <c r="B47" s="255">
        <v>1162</v>
      </c>
      <c r="C47" s="255">
        <v>1646</v>
      </c>
      <c r="D47" s="266">
        <v>-0.29399999999999998</v>
      </c>
      <c r="E47" s="255">
        <v>914</v>
      </c>
      <c r="F47" s="266">
        <v>0.27100000000000002</v>
      </c>
      <c r="G47" s="274"/>
      <c r="H47" s="274"/>
      <c r="I47" s="274"/>
      <c r="J47" s="274"/>
    </row>
    <row r="48" spans="1:14" ht="12.75" thickBot="1" x14ac:dyDescent="0.25">
      <c r="A48" s="254" t="s">
        <v>318</v>
      </c>
      <c r="B48" s="255">
        <v>8339</v>
      </c>
      <c r="C48" s="255">
        <v>8812</v>
      </c>
      <c r="D48" s="266">
        <v>-5.3999999999999999E-2</v>
      </c>
      <c r="E48" s="255">
        <v>4353</v>
      </c>
      <c r="F48" s="266">
        <v>0.91600000000000004</v>
      </c>
      <c r="G48" s="274"/>
      <c r="H48" s="274"/>
      <c r="I48" s="274"/>
      <c r="J48" s="274"/>
    </row>
    <row r="49" spans="1:10" ht="12.75" thickBot="1" x14ac:dyDescent="0.25">
      <c r="A49" s="254" t="s">
        <v>319</v>
      </c>
      <c r="B49" s="255">
        <v>846</v>
      </c>
      <c r="C49" s="255">
        <v>485</v>
      </c>
      <c r="D49" s="266">
        <v>0.74399999999999999</v>
      </c>
      <c r="E49" s="255">
        <v>287</v>
      </c>
      <c r="F49" s="266" t="s">
        <v>4</v>
      </c>
      <c r="G49" s="274"/>
      <c r="H49" s="274"/>
      <c r="I49" s="274"/>
      <c r="J49" s="274"/>
    </row>
    <row r="50" spans="1:10" ht="12.75" thickBot="1" x14ac:dyDescent="0.25">
      <c r="A50" s="254" t="s">
        <v>320</v>
      </c>
      <c r="B50" s="255">
        <v>42970</v>
      </c>
      <c r="C50" s="255">
        <v>42971</v>
      </c>
      <c r="D50" s="266">
        <v>0</v>
      </c>
      <c r="E50" s="255">
        <v>42960</v>
      </c>
      <c r="F50" s="266">
        <v>0</v>
      </c>
      <c r="G50" s="274"/>
      <c r="H50" s="274"/>
      <c r="I50" s="274"/>
      <c r="J50" s="274"/>
    </row>
    <row r="51" spans="1:10" ht="12.75" thickBot="1" x14ac:dyDescent="0.25">
      <c r="A51" s="254" t="s">
        <v>322</v>
      </c>
      <c r="B51" s="255">
        <v>91297</v>
      </c>
      <c r="C51" s="255">
        <v>83886</v>
      </c>
      <c r="D51" s="266">
        <v>8.7999999999999995E-2</v>
      </c>
      <c r="E51" s="255">
        <v>80470</v>
      </c>
      <c r="F51" s="266">
        <v>0.13500000000000001</v>
      </c>
      <c r="G51" s="274"/>
      <c r="H51" s="274"/>
      <c r="I51" s="274"/>
      <c r="J51" s="274"/>
    </row>
    <row r="52" spans="1:10" ht="12.75" thickBot="1" x14ac:dyDescent="0.25">
      <c r="A52" s="251" t="s">
        <v>323</v>
      </c>
      <c r="B52" s="252">
        <v>157833</v>
      </c>
      <c r="C52" s="252">
        <v>151303</v>
      </c>
      <c r="D52" s="264">
        <v>4.2999999999999997E-2</v>
      </c>
      <c r="E52" s="252">
        <v>138080</v>
      </c>
      <c r="F52" s="264">
        <v>0.14299999999999999</v>
      </c>
      <c r="G52" s="274"/>
      <c r="H52" s="274"/>
      <c r="I52" s="274"/>
      <c r="J52" s="274"/>
    </row>
    <row r="53" spans="1:10" ht="12.75" thickBot="1" x14ac:dyDescent="0.25">
      <c r="A53" s="254" t="s">
        <v>324</v>
      </c>
      <c r="B53" s="255">
        <v>3190</v>
      </c>
      <c r="C53" s="255">
        <v>1191</v>
      </c>
      <c r="D53" s="266" t="s">
        <v>4</v>
      </c>
      <c r="E53" s="255">
        <v>747</v>
      </c>
      <c r="F53" s="266" t="s">
        <v>4</v>
      </c>
      <c r="G53" s="274"/>
      <c r="H53" s="274"/>
      <c r="I53" s="274"/>
      <c r="J53" s="274"/>
    </row>
    <row r="54" spans="1:10" ht="12.75" thickBot="1" x14ac:dyDescent="0.25">
      <c r="A54" s="254" t="s">
        <v>325</v>
      </c>
      <c r="B54" s="255">
        <v>22750</v>
      </c>
      <c r="C54" s="255">
        <v>25288</v>
      </c>
      <c r="D54" s="266">
        <v>-0.1</v>
      </c>
      <c r="E54" s="255">
        <v>25585</v>
      </c>
      <c r="F54" s="266">
        <v>-0.111</v>
      </c>
      <c r="G54" s="274"/>
      <c r="H54" s="274"/>
      <c r="I54" s="274"/>
      <c r="J54" s="274"/>
    </row>
    <row r="55" spans="1:10" ht="12.75" thickBot="1" x14ac:dyDescent="0.25">
      <c r="A55" s="254" t="s">
        <v>466</v>
      </c>
      <c r="B55" s="255">
        <v>23087</v>
      </c>
      <c r="C55" s="255">
        <v>17745</v>
      </c>
      <c r="D55" s="266">
        <v>0.30099999999999999</v>
      </c>
      <c r="E55" s="255">
        <v>15516</v>
      </c>
      <c r="F55" s="266">
        <v>0.48799999999999999</v>
      </c>
      <c r="G55" s="274"/>
      <c r="H55" s="274"/>
      <c r="I55" s="274"/>
      <c r="J55" s="274"/>
    </row>
    <row r="56" spans="1:10" ht="12.75" thickBot="1" x14ac:dyDescent="0.25">
      <c r="A56" s="254" t="s">
        <v>360</v>
      </c>
      <c r="B56" s="255">
        <v>8951</v>
      </c>
      <c r="C56" s="255">
        <v>10706</v>
      </c>
      <c r="D56" s="266">
        <v>-0.16400000000000001</v>
      </c>
      <c r="E56" s="255">
        <v>9916</v>
      </c>
      <c r="F56" s="266">
        <v>-9.7000000000000003E-2</v>
      </c>
      <c r="G56" s="274"/>
      <c r="H56" s="274"/>
      <c r="I56" s="274"/>
      <c r="J56" s="274"/>
    </row>
    <row r="57" spans="1:10" ht="12.75" thickBot="1" x14ac:dyDescent="0.25">
      <c r="A57" s="251" t="s">
        <v>327</v>
      </c>
      <c r="B57" s="252">
        <v>57978</v>
      </c>
      <c r="C57" s="252">
        <v>54930</v>
      </c>
      <c r="D57" s="264">
        <v>5.5E-2</v>
      </c>
      <c r="E57" s="252">
        <v>51764</v>
      </c>
      <c r="F57" s="264">
        <v>0.12</v>
      </c>
      <c r="G57" s="274"/>
      <c r="H57" s="274"/>
      <c r="I57" s="274"/>
      <c r="J57" s="274"/>
    </row>
    <row r="58" spans="1:10" ht="12.75" thickBot="1" x14ac:dyDescent="0.25">
      <c r="A58" s="251" t="s">
        <v>294</v>
      </c>
      <c r="B58" s="252">
        <v>99855</v>
      </c>
      <c r="C58" s="252">
        <v>96373</v>
      </c>
      <c r="D58" s="264">
        <v>3.5999999999999997E-2</v>
      </c>
      <c r="E58" s="252">
        <v>86316</v>
      </c>
      <c r="F58" s="264">
        <v>0.157</v>
      </c>
      <c r="G58" s="274"/>
      <c r="H58" s="274"/>
      <c r="I58" s="274"/>
      <c r="J58" s="274"/>
    </row>
    <row r="59" spans="1:10" ht="12.75" thickBot="1" x14ac:dyDescent="0.25">
      <c r="A59" s="251" t="s">
        <v>328</v>
      </c>
      <c r="B59" s="252">
        <v>157833</v>
      </c>
      <c r="C59" s="252">
        <v>151303</v>
      </c>
      <c r="D59" s="264">
        <v>4.2999999999999997E-2</v>
      </c>
      <c r="E59" s="252">
        <v>138080</v>
      </c>
      <c r="F59" s="264">
        <v>0.14299999999999999</v>
      </c>
      <c r="G59" s="274"/>
      <c r="H59" s="274"/>
      <c r="I59" s="274"/>
      <c r="J59" s="27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A5FCD-8FC1-4F62-AC78-47E9718BE8FE}">
  <sheetPr>
    <tabColor rgb="FF7B2038"/>
  </sheetPr>
  <dimension ref="A1:AR214"/>
  <sheetViews>
    <sheetView showGridLines="0" zoomScale="80" zoomScaleNormal="80" workbookViewId="0">
      <pane ySplit="3" topLeftCell="A4" activePane="bottomLeft" state="frozen"/>
      <selection activeCell="G38" sqref="G38"/>
      <selection pane="bottomLeft"/>
    </sheetView>
  </sheetViews>
  <sheetFormatPr defaultColWidth="8.85546875" defaultRowHeight="12" x14ac:dyDescent="0.25"/>
  <cols>
    <col min="1" max="1" width="65" style="240" bestFit="1" customWidth="1"/>
    <col min="2" max="3" width="10.85546875" style="237" bestFit="1" customWidth="1"/>
    <col min="4" max="4" width="12" style="238" bestFit="1" customWidth="1"/>
    <col min="5" max="5" width="10.85546875" style="239" bestFit="1" customWidth="1"/>
    <col min="6" max="6" width="9.5703125" style="239" bestFit="1" customWidth="1"/>
    <col min="7" max="7" width="13.140625" style="240" bestFit="1" customWidth="1"/>
    <col min="8" max="8" width="10" style="240" bestFit="1" customWidth="1"/>
    <col min="9" max="9" width="9.28515625" style="240" bestFit="1" customWidth="1"/>
    <col min="10" max="11" width="10.5703125" style="240" bestFit="1" customWidth="1"/>
    <col min="12" max="12" width="12.85546875" style="240" bestFit="1" customWidth="1"/>
    <col min="13" max="14" width="9.140625" style="240" bestFit="1" customWidth="1"/>
    <col min="15" max="16" width="10.85546875" style="240" bestFit="1" customWidth="1"/>
    <col min="17" max="17" width="9.28515625" style="240" bestFit="1" customWidth="1"/>
    <col min="18" max="18" width="10.85546875" style="240" bestFit="1" customWidth="1"/>
    <col min="19" max="19" width="9.28515625" style="240" bestFit="1" customWidth="1"/>
    <col min="20" max="16384" width="8.85546875" style="240"/>
  </cols>
  <sheetData>
    <row r="1" spans="1:27" ht="14.25" x14ac:dyDescent="0.25">
      <c r="A1" s="1" t="s">
        <v>2</v>
      </c>
      <c r="D1" s="360"/>
    </row>
    <row r="2" spans="1:27" ht="14.25" x14ac:dyDescent="0.25">
      <c r="A2" s="1" t="s">
        <v>467</v>
      </c>
    </row>
    <row r="3" spans="1:27" ht="14.25" x14ac:dyDescent="0.25">
      <c r="A3" s="241" t="s">
        <v>0</v>
      </c>
      <c r="B3" s="242"/>
      <c r="C3" s="242"/>
      <c r="D3" s="243"/>
      <c r="E3" s="244"/>
    </row>
    <row r="4" spans="1:27" x14ac:dyDescent="0.25">
      <c r="B4" s="245"/>
      <c r="C4" s="245"/>
      <c r="D4" s="246"/>
    </row>
    <row r="5" spans="1:27" x14ac:dyDescent="0.25">
      <c r="A5" s="247" t="s">
        <v>164</v>
      </c>
      <c r="B5" s="467" t="s">
        <v>468</v>
      </c>
      <c r="C5" s="467"/>
      <c r="D5" s="467"/>
      <c r="E5" s="467" t="s">
        <v>469</v>
      </c>
      <c r="F5" s="467"/>
      <c r="G5" s="467"/>
      <c r="H5" s="467" t="s">
        <v>470</v>
      </c>
      <c r="I5" s="467"/>
      <c r="J5" s="467" t="s">
        <v>471</v>
      </c>
      <c r="K5" s="467"/>
      <c r="L5" s="467"/>
    </row>
    <row r="6" spans="1:27" x14ac:dyDescent="0.25">
      <c r="A6" s="361"/>
      <c r="B6" s="361" t="s">
        <v>152</v>
      </c>
      <c r="C6" s="361" t="s">
        <v>153</v>
      </c>
      <c r="D6" s="361" t="s">
        <v>3</v>
      </c>
      <c r="E6" s="361" t="s">
        <v>152</v>
      </c>
      <c r="F6" s="361" t="s">
        <v>153</v>
      </c>
      <c r="G6" s="361" t="s">
        <v>3</v>
      </c>
      <c r="H6" s="361" t="s">
        <v>152</v>
      </c>
      <c r="I6" s="361" t="s">
        <v>153</v>
      </c>
      <c r="J6" s="361" t="s">
        <v>152</v>
      </c>
      <c r="K6" s="361" t="s">
        <v>153</v>
      </c>
      <c r="L6" s="361" t="s">
        <v>3</v>
      </c>
      <c r="P6" s="362"/>
      <c r="Q6" s="362"/>
      <c r="R6" s="362"/>
      <c r="S6" s="362"/>
      <c r="T6" s="362"/>
      <c r="U6" s="362"/>
      <c r="V6" s="362"/>
      <c r="W6" s="362"/>
      <c r="X6" s="362"/>
      <c r="Y6" s="362"/>
      <c r="Z6" s="362"/>
    </row>
    <row r="7" spans="1:27" ht="12.75" thickBot="1" x14ac:dyDescent="0.3">
      <c r="A7" s="363" t="s">
        <v>379</v>
      </c>
      <c r="B7" s="364">
        <v>14552</v>
      </c>
      <c r="C7" s="365">
        <v>18215</v>
      </c>
      <c r="D7" s="250">
        <v>-0.20100000000000001</v>
      </c>
      <c r="E7" s="365">
        <v>4459</v>
      </c>
      <c r="F7" s="365">
        <v>8807</v>
      </c>
      <c r="G7" s="250">
        <v>-0.49399999999999999</v>
      </c>
      <c r="H7" s="365">
        <v>-1239</v>
      </c>
      <c r="I7" s="365">
        <v>-1599</v>
      </c>
      <c r="J7" s="365">
        <v>17772</v>
      </c>
      <c r="K7" s="365">
        <v>25423</v>
      </c>
      <c r="L7" s="250">
        <v>-0.30099999999999999</v>
      </c>
      <c r="N7" s="253"/>
      <c r="O7" s="253"/>
      <c r="P7" s="366"/>
      <c r="Q7" s="366"/>
      <c r="R7" s="335"/>
      <c r="S7" s="366"/>
      <c r="T7" s="366"/>
      <c r="U7" s="335"/>
      <c r="V7" s="366"/>
      <c r="W7" s="366"/>
      <c r="X7" s="366"/>
      <c r="Y7" s="366"/>
      <c r="Z7" s="335"/>
      <c r="AA7" s="253"/>
    </row>
    <row r="8" spans="1:27" ht="12.75" thickBot="1" x14ac:dyDescent="0.3">
      <c r="A8" s="367" t="s">
        <v>380</v>
      </c>
      <c r="B8" s="368">
        <v>-109</v>
      </c>
      <c r="C8" s="368">
        <v>-138</v>
      </c>
      <c r="D8" s="369">
        <v>-0.21</v>
      </c>
      <c r="E8" s="368">
        <v>0</v>
      </c>
      <c r="F8" s="368">
        <v>0</v>
      </c>
      <c r="G8" s="369" t="s">
        <v>4</v>
      </c>
      <c r="H8" s="368">
        <v>0</v>
      </c>
      <c r="I8" s="368">
        <v>0</v>
      </c>
      <c r="J8" s="368">
        <v>-109</v>
      </c>
      <c r="K8" s="368">
        <v>-138</v>
      </c>
      <c r="L8" s="369">
        <v>-0.21</v>
      </c>
      <c r="N8" s="253"/>
      <c r="O8" s="253"/>
      <c r="P8" s="366"/>
      <c r="Q8" s="370"/>
      <c r="R8" s="307"/>
      <c r="S8" s="366"/>
      <c r="T8" s="370"/>
      <c r="U8" s="307"/>
      <c r="V8" s="370"/>
      <c r="W8" s="370"/>
      <c r="X8" s="370"/>
      <c r="Y8" s="370"/>
      <c r="Z8" s="307"/>
      <c r="AA8" s="253"/>
    </row>
    <row r="9" spans="1:27" ht="12.75" thickBot="1" x14ac:dyDescent="0.3">
      <c r="A9" s="371" t="s">
        <v>381</v>
      </c>
      <c r="B9" s="372">
        <v>14443</v>
      </c>
      <c r="C9" s="372">
        <v>18077</v>
      </c>
      <c r="D9" s="373">
        <v>-0.20100000000000001</v>
      </c>
      <c r="E9" s="372">
        <v>4459</v>
      </c>
      <c r="F9" s="372">
        <v>8807</v>
      </c>
      <c r="G9" s="373">
        <v>-0.49399999999999999</v>
      </c>
      <c r="H9" s="372">
        <v>-1239</v>
      </c>
      <c r="I9" s="372">
        <v>-1599</v>
      </c>
      <c r="J9" s="372">
        <v>17663</v>
      </c>
      <c r="K9" s="372">
        <v>25285</v>
      </c>
      <c r="L9" s="373">
        <v>-0.30099999999999999</v>
      </c>
      <c r="N9" s="253"/>
      <c r="O9" s="253"/>
      <c r="P9" s="366"/>
      <c r="Q9" s="366"/>
      <c r="R9" s="335"/>
      <c r="S9" s="366"/>
      <c r="T9" s="366"/>
      <c r="U9" s="335"/>
      <c r="V9" s="366"/>
      <c r="W9" s="366"/>
      <c r="X9" s="366"/>
      <c r="Y9" s="366"/>
      <c r="Z9" s="335"/>
      <c r="AA9" s="253"/>
    </row>
    <row r="10" spans="1:27" ht="12.75" thickBot="1" x14ac:dyDescent="0.3">
      <c r="A10" s="371" t="s">
        <v>166</v>
      </c>
      <c r="B10" s="372">
        <v>-8375</v>
      </c>
      <c r="C10" s="372">
        <v>-10031</v>
      </c>
      <c r="D10" s="373">
        <v>-0.16500000000000001</v>
      </c>
      <c r="E10" s="372">
        <v>-3581</v>
      </c>
      <c r="F10" s="372">
        <v>-5343</v>
      </c>
      <c r="G10" s="373">
        <v>-0.33</v>
      </c>
      <c r="H10" s="372">
        <v>1239</v>
      </c>
      <c r="I10" s="372">
        <v>1599</v>
      </c>
      <c r="J10" s="372">
        <v>-10717</v>
      </c>
      <c r="K10" s="372">
        <v>-13775</v>
      </c>
      <c r="L10" s="373">
        <v>-0.222</v>
      </c>
      <c r="N10" s="253"/>
      <c r="O10" s="253"/>
      <c r="P10" s="366"/>
      <c r="Q10" s="366"/>
      <c r="R10" s="335"/>
      <c r="S10" s="366"/>
      <c r="T10" s="366"/>
      <c r="U10" s="335"/>
      <c r="V10" s="366"/>
      <c r="W10" s="366"/>
      <c r="X10" s="366"/>
      <c r="Y10" s="366"/>
      <c r="Z10" s="335"/>
      <c r="AA10" s="253"/>
    </row>
    <row r="11" spans="1:27" ht="12.75" thickBot="1" x14ac:dyDescent="0.3">
      <c r="A11" s="374" t="s">
        <v>382</v>
      </c>
      <c r="B11" s="368">
        <v>-5467</v>
      </c>
      <c r="C11" s="368">
        <v>-5615</v>
      </c>
      <c r="D11" s="369">
        <v>-2.5999999999999999E-2</v>
      </c>
      <c r="E11" s="368">
        <v>-1094</v>
      </c>
      <c r="F11" s="368">
        <v>-754</v>
      </c>
      <c r="G11" s="369">
        <v>0.45100000000000001</v>
      </c>
      <c r="H11" s="368">
        <v>0</v>
      </c>
      <c r="I11" s="368">
        <v>0</v>
      </c>
      <c r="J11" s="368">
        <v>-6561</v>
      </c>
      <c r="K11" s="368">
        <v>-6369</v>
      </c>
      <c r="L11" s="369">
        <v>0.03</v>
      </c>
      <c r="N11" s="253"/>
      <c r="O11" s="253"/>
      <c r="P11" s="366"/>
      <c r="Q11" s="370"/>
      <c r="R11" s="307"/>
      <c r="S11" s="366"/>
      <c r="T11" s="370"/>
      <c r="U11" s="307"/>
      <c r="V11" s="370"/>
      <c r="W11" s="370"/>
      <c r="X11" s="370"/>
      <c r="Y11" s="370"/>
      <c r="Z11" s="307"/>
      <c r="AA11" s="253"/>
    </row>
    <row r="12" spans="1:27" ht="12.75" thickBot="1" x14ac:dyDescent="0.3">
      <c r="A12" s="374" t="s">
        <v>383</v>
      </c>
      <c r="B12" s="368">
        <v>-1073</v>
      </c>
      <c r="C12" s="368">
        <v>-1910</v>
      </c>
      <c r="D12" s="369">
        <v>-0.438</v>
      </c>
      <c r="E12" s="368">
        <v>-2094</v>
      </c>
      <c r="F12" s="368">
        <v>-4289</v>
      </c>
      <c r="G12" s="369">
        <v>-0.51200000000000001</v>
      </c>
      <c r="H12" s="368">
        <v>0</v>
      </c>
      <c r="I12" s="368">
        <v>0</v>
      </c>
      <c r="J12" s="368">
        <v>-3167</v>
      </c>
      <c r="K12" s="368">
        <v>-6199</v>
      </c>
      <c r="L12" s="369">
        <v>-0.48899999999999999</v>
      </c>
      <c r="N12" s="253"/>
      <c r="O12" s="253"/>
      <c r="P12" s="366"/>
      <c r="Q12" s="370"/>
      <c r="R12" s="307"/>
      <c r="S12" s="366"/>
      <c r="T12" s="370"/>
      <c r="U12" s="307"/>
      <c r="V12" s="370"/>
      <c r="W12" s="370"/>
      <c r="X12" s="370"/>
      <c r="Y12" s="370"/>
      <c r="Z12" s="307"/>
      <c r="AA12" s="253"/>
    </row>
    <row r="13" spans="1:27" ht="12.75" thickBot="1" x14ac:dyDescent="0.3">
      <c r="A13" s="374" t="s">
        <v>384</v>
      </c>
      <c r="B13" s="368">
        <v>-1311</v>
      </c>
      <c r="C13" s="368">
        <v>-1756</v>
      </c>
      <c r="D13" s="369">
        <v>-0.253</v>
      </c>
      <c r="E13" s="368">
        <v>-86</v>
      </c>
      <c r="F13" s="368">
        <v>-96</v>
      </c>
      <c r="G13" s="369">
        <v>-0.104</v>
      </c>
      <c r="H13" s="368">
        <v>1239</v>
      </c>
      <c r="I13" s="368">
        <v>1599</v>
      </c>
      <c r="J13" s="368">
        <v>-158</v>
      </c>
      <c r="K13" s="368">
        <v>-253</v>
      </c>
      <c r="L13" s="369">
        <v>-0.375</v>
      </c>
      <c r="N13" s="253"/>
      <c r="O13" s="253"/>
      <c r="P13" s="366"/>
      <c r="Q13" s="370"/>
      <c r="R13" s="307"/>
      <c r="S13" s="366"/>
      <c r="T13" s="370"/>
      <c r="U13" s="307"/>
      <c r="V13" s="370"/>
      <c r="W13" s="370"/>
      <c r="X13" s="370"/>
      <c r="Y13" s="370"/>
      <c r="Z13" s="307"/>
      <c r="AA13" s="253"/>
    </row>
    <row r="14" spans="1:27" ht="12.75" thickBot="1" x14ac:dyDescent="0.3">
      <c r="A14" s="374" t="s">
        <v>385</v>
      </c>
      <c r="B14" s="368">
        <v>-524</v>
      </c>
      <c r="C14" s="368">
        <v>-750</v>
      </c>
      <c r="D14" s="369">
        <v>-0.30099999999999999</v>
      </c>
      <c r="E14" s="368">
        <v>-307</v>
      </c>
      <c r="F14" s="368">
        <v>-204</v>
      </c>
      <c r="G14" s="369">
        <v>0.505</v>
      </c>
      <c r="H14" s="368">
        <v>0</v>
      </c>
      <c r="I14" s="368">
        <v>0</v>
      </c>
      <c r="J14" s="368">
        <v>-831</v>
      </c>
      <c r="K14" s="368">
        <v>-954</v>
      </c>
      <c r="L14" s="369">
        <v>-0.129</v>
      </c>
      <c r="N14" s="253"/>
      <c r="O14" s="253"/>
      <c r="P14" s="366"/>
      <c r="Q14" s="370"/>
      <c r="R14" s="307"/>
      <c r="S14" s="366"/>
      <c r="T14" s="370"/>
      <c r="U14" s="307"/>
      <c r="V14" s="370"/>
      <c r="W14" s="370"/>
      <c r="X14" s="370"/>
      <c r="Y14" s="370"/>
      <c r="Z14" s="307"/>
      <c r="AA14" s="253"/>
    </row>
    <row r="15" spans="1:27" ht="12.75" thickBot="1" x14ac:dyDescent="0.25">
      <c r="A15" s="371" t="s">
        <v>169</v>
      </c>
      <c r="B15" s="375">
        <v>6068</v>
      </c>
      <c r="C15" s="375">
        <v>8046</v>
      </c>
      <c r="D15" s="373">
        <v>-0.246</v>
      </c>
      <c r="E15" s="375">
        <v>878</v>
      </c>
      <c r="F15" s="375">
        <v>3464</v>
      </c>
      <c r="G15" s="373">
        <v>-0.747</v>
      </c>
      <c r="H15" s="375">
        <v>0</v>
      </c>
      <c r="I15" s="375">
        <v>0</v>
      </c>
      <c r="J15" s="375">
        <v>6946</v>
      </c>
      <c r="K15" s="375">
        <v>11510</v>
      </c>
      <c r="L15" s="373">
        <v>-0.39700000000000002</v>
      </c>
      <c r="N15" s="253"/>
      <c r="O15" s="253"/>
      <c r="P15" s="366"/>
      <c r="Q15" s="376"/>
      <c r="R15" s="335"/>
      <c r="S15" s="366"/>
      <c r="T15" s="376"/>
      <c r="U15" s="335"/>
      <c r="V15" s="376"/>
      <c r="W15" s="376"/>
      <c r="X15" s="376"/>
      <c r="Y15" s="376"/>
      <c r="Z15" s="335"/>
      <c r="AA15" s="253"/>
    </row>
    <row r="16" spans="1:27" s="380" customFormat="1" ht="12.75" thickBot="1" x14ac:dyDescent="0.25">
      <c r="A16" s="377" t="s">
        <v>170</v>
      </c>
      <c r="B16" s="378">
        <v>0.41699999999999998</v>
      </c>
      <c r="C16" s="378">
        <v>0.442</v>
      </c>
      <c r="D16" s="379" t="s">
        <v>472</v>
      </c>
      <c r="E16" s="378">
        <v>0.19700000000000001</v>
      </c>
      <c r="F16" s="378">
        <v>0.39300000000000002</v>
      </c>
      <c r="G16" s="379" t="s">
        <v>473</v>
      </c>
      <c r="H16" s="378" t="s">
        <v>474</v>
      </c>
      <c r="I16" s="378" t="s">
        <v>474</v>
      </c>
      <c r="J16" s="378">
        <v>0.39100000000000001</v>
      </c>
      <c r="K16" s="378">
        <v>0.45300000000000001</v>
      </c>
      <c r="L16" s="379" t="s">
        <v>475</v>
      </c>
      <c r="N16" s="253"/>
      <c r="O16" s="253"/>
      <c r="P16" s="366"/>
      <c r="Q16" s="381"/>
      <c r="R16" s="382"/>
      <c r="S16" s="366"/>
      <c r="T16" s="381"/>
      <c r="U16" s="382"/>
      <c r="V16" s="381"/>
      <c r="W16" s="381"/>
      <c r="X16" s="381"/>
      <c r="Y16" s="381"/>
      <c r="Z16" s="382"/>
      <c r="AA16" s="253"/>
    </row>
    <row r="17" spans="1:27" ht="12.75" thickBot="1" x14ac:dyDescent="0.3">
      <c r="A17" s="374" t="s">
        <v>171</v>
      </c>
      <c r="B17" s="368">
        <v>-3056</v>
      </c>
      <c r="C17" s="368">
        <v>-2710</v>
      </c>
      <c r="D17" s="369">
        <v>0.128</v>
      </c>
      <c r="E17" s="368">
        <v>-470</v>
      </c>
      <c r="F17" s="368">
        <v>-578</v>
      </c>
      <c r="G17" s="369">
        <v>-0.187</v>
      </c>
      <c r="H17" s="368">
        <v>0</v>
      </c>
      <c r="I17" s="368">
        <v>0</v>
      </c>
      <c r="J17" s="368">
        <v>-3526</v>
      </c>
      <c r="K17" s="368">
        <v>-3288</v>
      </c>
      <c r="L17" s="369">
        <v>7.1999999999999995E-2</v>
      </c>
      <c r="N17" s="253"/>
      <c r="O17" s="253"/>
      <c r="P17" s="366"/>
      <c r="Q17" s="370"/>
      <c r="R17" s="307"/>
      <c r="S17" s="366"/>
      <c r="T17" s="370"/>
      <c r="U17" s="307"/>
      <c r="V17" s="370"/>
      <c r="W17" s="370"/>
      <c r="X17" s="370"/>
      <c r="Y17" s="370"/>
      <c r="Z17" s="307"/>
      <c r="AA17" s="253"/>
    </row>
    <row r="18" spans="1:27" ht="12.75" thickBot="1" x14ac:dyDescent="0.25">
      <c r="A18" s="374" t="s">
        <v>172</v>
      </c>
      <c r="B18" s="368">
        <v>-1349</v>
      </c>
      <c r="C18" s="368">
        <v>-1320</v>
      </c>
      <c r="D18" s="369">
        <v>2.1999999999999999E-2</v>
      </c>
      <c r="E18" s="368">
        <v>-388</v>
      </c>
      <c r="F18" s="368">
        <v>-535</v>
      </c>
      <c r="G18" s="369">
        <v>-0.27500000000000002</v>
      </c>
      <c r="H18" s="368">
        <v>0</v>
      </c>
      <c r="I18" s="368">
        <v>0</v>
      </c>
      <c r="J18" s="383">
        <v>-1737</v>
      </c>
      <c r="K18" s="383">
        <v>-1855</v>
      </c>
      <c r="L18" s="369">
        <v>-6.4000000000000001E-2</v>
      </c>
      <c r="N18" s="253"/>
      <c r="O18" s="253"/>
      <c r="P18" s="366"/>
      <c r="Q18" s="370"/>
      <c r="R18" s="307"/>
      <c r="S18" s="366"/>
      <c r="T18" s="370"/>
      <c r="U18" s="307"/>
      <c r="V18" s="370"/>
      <c r="W18" s="370"/>
      <c r="X18" s="384"/>
      <c r="Y18" s="384"/>
      <c r="Z18" s="307"/>
      <c r="AA18" s="253"/>
    </row>
    <row r="19" spans="1:27" ht="12.75" thickBot="1" x14ac:dyDescent="0.25">
      <c r="A19" s="385" t="s">
        <v>476</v>
      </c>
      <c r="B19" s="368">
        <v>-1719</v>
      </c>
      <c r="C19" s="368">
        <v>-1637</v>
      </c>
      <c r="D19" s="369">
        <v>0.05</v>
      </c>
      <c r="E19" s="368">
        <v>-388</v>
      </c>
      <c r="F19" s="368">
        <v>-535</v>
      </c>
      <c r="G19" s="369">
        <v>-0.27500000000000002</v>
      </c>
      <c r="H19" s="368">
        <v>0</v>
      </c>
      <c r="I19" s="368">
        <v>0</v>
      </c>
      <c r="J19" s="368">
        <v>-2107</v>
      </c>
      <c r="K19" s="368">
        <v>-2172</v>
      </c>
      <c r="L19" s="369">
        <v>-0.03</v>
      </c>
      <c r="N19" s="253"/>
      <c r="O19" s="253"/>
      <c r="P19" s="366"/>
      <c r="Q19" s="370"/>
      <c r="R19" s="307"/>
      <c r="S19" s="366"/>
      <c r="T19" s="370"/>
      <c r="U19" s="307"/>
      <c r="V19" s="370"/>
      <c r="W19" s="370"/>
      <c r="X19" s="370"/>
      <c r="Y19" s="370"/>
      <c r="Z19" s="307"/>
      <c r="AA19" s="253"/>
    </row>
    <row r="20" spans="1:27" ht="12.75" thickBot="1" x14ac:dyDescent="0.3">
      <c r="A20" s="374" t="s">
        <v>174</v>
      </c>
      <c r="B20" s="368">
        <v>-66</v>
      </c>
      <c r="C20" s="368">
        <v>-82</v>
      </c>
      <c r="D20" s="369">
        <v>-0.19500000000000001</v>
      </c>
      <c r="E20" s="368">
        <v>0</v>
      </c>
      <c r="F20" s="368">
        <v>0</v>
      </c>
      <c r="G20" s="369" t="s">
        <v>4</v>
      </c>
      <c r="H20" s="368">
        <v>0</v>
      </c>
      <c r="I20" s="368">
        <v>0</v>
      </c>
      <c r="J20" s="368">
        <v>-66</v>
      </c>
      <c r="K20" s="368">
        <v>-82</v>
      </c>
      <c r="L20" s="369">
        <v>-0.19500000000000001</v>
      </c>
      <c r="N20" s="253"/>
      <c r="O20" s="253"/>
      <c r="P20" s="366"/>
      <c r="Q20" s="370"/>
      <c r="R20" s="307"/>
      <c r="S20" s="366"/>
      <c r="T20" s="370"/>
      <c r="U20" s="307"/>
      <c r="V20" s="370"/>
      <c r="W20" s="370"/>
      <c r="X20" s="370"/>
      <c r="Y20" s="370"/>
      <c r="Z20" s="307"/>
      <c r="AA20" s="253"/>
    </row>
    <row r="21" spans="1:27" ht="12.75" thickBot="1" x14ac:dyDescent="0.3">
      <c r="A21" s="374" t="s">
        <v>175</v>
      </c>
      <c r="B21" s="368">
        <v>64</v>
      </c>
      <c r="C21" s="368">
        <v>102</v>
      </c>
      <c r="D21" s="369">
        <v>-0.373</v>
      </c>
      <c r="E21" s="368">
        <v>-28</v>
      </c>
      <c r="F21" s="368">
        <v>-86</v>
      </c>
      <c r="G21" s="369">
        <v>-0.67400000000000004</v>
      </c>
      <c r="H21" s="368">
        <v>0</v>
      </c>
      <c r="I21" s="368">
        <v>0</v>
      </c>
      <c r="J21" s="368">
        <v>36</v>
      </c>
      <c r="K21" s="368">
        <v>16</v>
      </c>
      <c r="L21" s="369" t="s">
        <v>4</v>
      </c>
      <c r="N21" s="253"/>
      <c r="O21" s="253"/>
      <c r="P21" s="366"/>
      <c r="Q21" s="370"/>
      <c r="R21" s="307"/>
      <c r="S21" s="366"/>
      <c r="T21" s="370"/>
      <c r="U21" s="307"/>
      <c r="V21" s="370"/>
      <c r="W21" s="370"/>
      <c r="X21" s="370"/>
      <c r="Y21" s="370"/>
      <c r="Z21" s="307"/>
      <c r="AA21" s="253"/>
    </row>
    <row r="22" spans="1:27" ht="12.75" thickBot="1" x14ac:dyDescent="0.25">
      <c r="A22" s="371" t="s">
        <v>176</v>
      </c>
      <c r="B22" s="375">
        <v>1661</v>
      </c>
      <c r="C22" s="375">
        <v>4036</v>
      </c>
      <c r="D22" s="373">
        <v>-0.58799999999999997</v>
      </c>
      <c r="E22" s="375">
        <v>-8</v>
      </c>
      <c r="F22" s="375">
        <v>2265</v>
      </c>
      <c r="G22" s="373" t="s">
        <v>4</v>
      </c>
      <c r="H22" s="375">
        <v>0</v>
      </c>
      <c r="I22" s="375">
        <v>0</v>
      </c>
      <c r="J22" s="375">
        <v>1653</v>
      </c>
      <c r="K22" s="375">
        <v>6301</v>
      </c>
      <c r="L22" s="373">
        <v>-0.73799999999999999</v>
      </c>
      <c r="N22" s="253"/>
      <c r="O22" s="253"/>
      <c r="P22" s="366"/>
      <c r="Q22" s="376"/>
      <c r="R22" s="335"/>
      <c r="S22" s="366"/>
      <c r="T22" s="376"/>
      <c r="U22" s="335"/>
      <c r="V22" s="376"/>
      <c r="W22" s="376"/>
      <c r="X22" s="376"/>
      <c r="Y22" s="376"/>
      <c r="Z22" s="335"/>
      <c r="AA22" s="253"/>
    </row>
    <row r="23" spans="1:27" ht="12.75" thickBot="1" x14ac:dyDescent="0.25">
      <c r="A23" s="371" t="s">
        <v>177</v>
      </c>
      <c r="B23" s="375">
        <v>1291</v>
      </c>
      <c r="C23" s="375">
        <v>3719</v>
      </c>
      <c r="D23" s="373">
        <v>-0.65300000000000002</v>
      </c>
      <c r="E23" s="375">
        <v>-8</v>
      </c>
      <c r="F23" s="375">
        <v>2265</v>
      </c>
      <c r="G23" s="373" t="s">
        <v>4</v>
      </c>
      <c r="H23" s="375">
        <v>0</v>
      </c>
      <c r="I23" s="375">
        <v>0</v>
      </c>
      <c r="J23" s="375">
        <v>1283</v>
      </c>
      <c r="K23" s="375">
        <v>5984</v>
      </c>
      <c r="L23" s="373">
        <v>-0.78600000000000003</v>
      </c>
      <c r="N23" s="253"/>
      <c r="O23" s="253"/>
      <c r="P23" s="366"/>
      <c r="Q23" s="376"/>
      <c r="R23" s="335"/>
      <c r="S23" s="366"/>
      <c r="T23" s="376"/>
      <c r="U23" s="335"/>
      <c r="V23" s="376"/>
      <c r="W23" s="376"/>
      <c r="X23" s="376"/>
      <c r="Y23" s="376"/>
      <c r="Z23" s="335"/>
      <c r="AA23" s="253"/>
    </row>
    <row r="24" spans="1:27" s="380" customFormat="1" ht="12.75" thickBot="1" x14ac:dyDescent="0.25">
      <c r="A24" s="377" t="s">
        <v>178</v>
      </c>
      <c r="B24" s="378">
        <v>8.8999999999999996E-2</v>
      </c>
      <c r="C24" s="378">
        <v>0.20399999999999999</v>
      </c>
      <c r="D24" s="379" t="s">
        <v>477</v>
      </c>
      <c r="E24" s="378">
        <v>-2E-3</v>
      </c>
      <c r="F24" s="378">
        <v>0.25700000000000001</v>
      </c>
      <c r="G24" s="379" t="s">
        <v>478</v>
      </c>
      <c r="H24" s="378" t="s">
        <v>474</v>
      </c>
      <c r="I24" s="378" t="s">
        <v>474</v>
      </c>
      <c r="J24" s="378">
        <v>7.1999999999999995E-2</v>
      </c>
      <c r="K24" s="378">
        <v>0.23499999999999999</v>
      </c>
      <c r="L24" s="379" t="s">
        <v>479</v>
      </c>
      <c r="M24" s="386"/>
      <c r="N24" s="253"/>
      <c r="O24" s="253"/>
      <c r="P24" s="366"/>
      <c r="Q24" s="381"/>
      <c r="R24" s="382"/>
      <c r="S24" s="366"/>
      <c r="T24" s="381"/>
      <c r="U24" s="382"/>
      <c r="V24" s="381"/>
      <c r="W24" s="381"/>
      <c r="X24" s="381"/>
      <c r="Y24" s="381"/>
      <c r="Z24" s="382"/>
      <c r="AA24" s="253"/>
    </row>
    <row r="25" spans="1:27" ht="12.75" thickBot="1" x14ac:dyDescent="0.3">
      <c r="A25" s="374" t="s">
        <v>179</v>
      </c>
      <c r="B25" s="368">
        <v>-2084</v>
      </c>
      <c r="C25" s="368">
        <v>-1762</v>
      </c>
      <c r="D25" s="369">
        <v>0.183</v>
      </c>
      <c r="E25" s="368">
        <v>-194</v>
      </c>
      <c r="F25" s="368">
        <v>-176</v>
      </c>
      <c r="G25" s="369">
        <v>0.10199999999999999</v>
      </c>
      <c r="H25" s="368">
        <v>0</v>
      </c>
      <c r="I25" s="368">
        <v>0</v>
      </c>
      <c r="J25" s="368">
        <v>-2278</v>
      </c>
      <c r="K25" s="368">
        <v>-1938</v>
      </c>
      <c r="L25" s="369">
        <v>0.17499999999999999</v>
      </c>
      <c r="N25" s="253"/>
      <c r="O25" s="253"/>
      <c r="P25" s="366"/>
      <c r="Q25" s="370"/>
      <c r="R25" s="307"/>
      <c r="S25" s="366"/>
      <c r="T25" s="370"/>
      <c r="U25" s="307"/>
      <c r="V25" s="370"/>
      <c r="W25" s="370"/>
      <c r="X25" s="370"/>
      <c r="Y25" s="370"/>
      <c r="Z25" s="307"/>
      <c r="AA25" s="253"/>
    </row>
    <row r="26" spans="1:27" ht="12.75" thickBot="1" x14ac:dyDescent="0.25">
      <c r="A26" s="385" t="s">
        <v>480</v>
      </c>
      <c r="B26" s="368">
        <v>-1730</v>
      </c>
      <c r="C26" s="368">
        <v>-1588</v>
      </c>
      <c r="D26" s="369">
        <v>8.8999999999999996E-2</v>
      </c>
      <c r="E26" s="368">
        <v>-194</v>
      </c>
      <c r="F26" s="368">
        <v>-176</v>
      </c>
      <c r="G26" s="369">
        <v>0.10199999999999999</v>
      </c>
      <c r="H26" s="368">
        <v>0</v>
      </c>
      <c r="I26" s="368">
        <v>0</v>
      </c>
      <c r="J26" s="368">
        <v>-1924</v>
      </c>
      <c r="K26" s="368">
        <v>-1764</v>
      </c>
      <c r="L26" s="369">
        <v>9.0999999999999998E-2</v>
      </c>
      <c r="N26" s="253"/>
      <c r="O26" s="253"/>
      <c r="P26" s="366"/>
      <c r="Q26" s="370"/>
      <c r="R26" s="307"/>
      <c r="S26" s="366"/>
      <c r="T26" s="370"/>
      <c r="U26" s="307"/>
      <c r="V26" s="370"/>
      <c r="W26" s="370"/>
      <c r="X26" s="370"/>
      <c r="Y26" s="370"/>
      <c r="Z26" s="307"/>
      <c r="AA26" s="253"/>
    </row>
    <row r="27" spans="1:27" ht="12.75" thickBot="1" x14ac:dyDescent="0.3">
      <c r="A27" s="374" t="s">
        <v>181</v>
      </c>
      <c r="B27" s="368">
        <v>-1361</v>
      </c>
      <c r="C27" s="368">
        <v>-1256</v>
      </c>
      <c r="D27" s="369">
        <v>8.4000000000000005E-2</v>
      </c>
      <c r="E27" s="368">
        <v>-112</v>
      </c>
      <c r="F27" s="368">
        <v>-159</v>
      </c>
      <c r="G27" s="369">
        <v>-0.29599999999999999</v>
      </c>
      <c r="H27" s="368">
        <v>0</v>
      </c>
      <c r="I27" s="368">
        <v>0</v>
      </c>
      <c r="J27" s="368">
        <v>-1473</v>
      </c>
      <c r="K27" s="368">
        <v>-1415</v>
      </c>
      <c r="L27" s="369">
        <v>4.1000000000000002E-2</v>
      </c>
      <c r="N27" s="253"/>
      <c r="O27" s="253"/>
      <c r="P27" s="366"/>
      <c r="Q27" s="370"/>
      <c r="R27" s="307"/>
      <c r="S27" s="366"/>
      <c r="T27" s="370"/>
      <c r="U27" s="307"/>
      <c r="V27" s="370"/>
      <c r="W27" s="370"/>
      <c r="X27" s="370"/>
      <c r="Y27" s="370"/>
      <c r="Z27" s="307"/>
      <c r="AA27" s="253"/>
    </row>
    <row r="28" spans="1:27" ht="12.75" thickBot="1" x14ac:dyDescent="0.25">
      <c r="A28" s="385" t="s">
        <v>481</v>
      </c>
      <c r="B28" s="368">
        <v>-1145</v>
      </c>
      <c r="C28" s="368">
        <v>-1130</v>
      </c>
      <c r="D28" s="369">
        <v>1.2999999999999999E-2</v>
      </c>
      <c r="E28" s="368">
        <v>-112</v>
      </c>
      <c r="F28" s="368">
        <v>-159</v>
      </c>
      <c r="G28" s="369">
        <v>-0.29599999999999999</v>
      </c>
      <c r="H28" s="368">
        <v>0</v>
      </c>
      <c r="I28" s="368">
        <v>0</v>
      </c>
      <c r="J28" s="368">
        <v>-1257</v>
      </c>
      <c r="K28" s="368">
        <v>-1289</v>
      </c>
      <c r="L28" s="369">
        <v>-2.5000000000000001E-2</v>
      </c>
      <c r="N28" s="253"/>
      <c r="O28" s="253"/>
      <c r="P28" s="366"/>
      <c r="Q28" s="370"/>
      <c r="R28" s="307"/>
      <c r="S28" s="366"/>
      <c r="T28" s="370"/>
      <c r="U28" s="307"/>
      <c r="V28" s="370"/>
      <c r="W28" s="370"/>
      <c r="X28" s="370"/>
      <c r="Y28" s="370"/>
      <c r="Z28" s="307"/>
      <c r="AA28" s="253"/>
    </row>
    <row r="29" spans="1:27" ht="12.75" thickBot="1" x14ac:dyDescent="0.3">
      <c r="A29" s="374" t="s">
        <v>183</v>
      </c>
      <c r="B29" s="368">
        <v>2261</v>
      </c>
      <c r="C29" s="368">
        <v>175</v>
      </c>
      <c r="D29" s="369" t="s">
        <v>4</v>
      </c>
      <c r="E29" s="368">
        <v>0</v>
      </c>
      <c r="F29" s="368">
        <v>9</v>
      </c>
      <c r="G29" s="369" t="s">
        <v>4</v>
      </c>
      <c r="H29" s="368">
        <v>0</v>
      </c>
      <c r="I29" s="368">
        <v>0</v>
      </c>
      <c r="J29" s="368">
        <v>2261</v>
      </c>
      <c r="K29" s="368">
        <v>184</v>
      </c>
      <c r="L29" s="369" t="s">
        <v>4</v>
      </c>
      <c r="N29" s="253"/>
      <c r="O29" s="253"/>
      <c r="P29" s="366"/>
      <c r="Q29" s="370"/>
      <c r="R29" s="307"/>
      <c r="S29" s="366"/>
      <c r="T29" s="370"/>
      <c r="U29" s="307"/>
      <c r="V29" s="370"/>
      <c r="W29" s="370"/>
      <c r="X29" s="370"/>
      <c r="Y29" s="370"/>
      <c r="Z29" s="307"/>
      <c r="AA29" s="253"/>
    </row>
    <row r="30" spans="1:27" ht="12.75" thickBot="1" x14ac:dyDescent="0.25">
      <c r="A30" s="385" t="s">
        <v>482</v>
      </c>
      <c r="B30" s="368">
        <v>1833</v>
      </c>
      <c r="C30" s="368">
        <v>68</v>
      </c>
      <c r="D30" s="369" t="s">
        <v>4</v>
      </c>
      <c r="E30" s="368">
        <v>0</v>
      </c>
      <c r="F30" s="368">
        <v>9</v>
      </c>
      <c r="G30" s="369" t="s">
        <v>4</v>
      </c>
      <c r="H30" s="368">
        <v>0</v>
      </c>
      <c r="I30" s="368">
        <v>0</v>
      </c>
      <c r="J30" s="368">
        <v>1833</v>
      </c>
      <c r="K30" s="368">
        <v>77</v>
      </c>
      <c r="L30" s="369" t="s">
        <v>4</v>
      </c>
      <c r="N30" s="253"/>
      <c r="O30" s="253"/>
      <c r="P30" s="366"/>
      <c r="Q30" s="370"/>
      <c r="R30" s="307"/>
      <c r="S30" s="366"/>
      <c r="T30" s="370"/>
      <c r="U30" s="307"/>
      <c r="V30" s="370"/>
      <c r="W30" s="370"/>
      <c r="X30" s="370"/>
      <c r="Y30" s="370"/>
      <c r="Z30" s="307"/>
      <c r="AA30" s="253"/>
    </row>
    <row r="31" spans="1:27" ht="12.75" thickBot="1" x14ac:dyDescent="0.3">
      <c r="A31" s="374" t="s">
        <v>185</v>
      </c>
      <c r="B31" s="368">
        <v>-1234</v>
      </c>
      <c r="C31" s="368">
        <v>-206</v>
      </c>
      <c r="D31" s="369" t="s">
        <v>4</v>
      </c>
      <c r="E31" s="368">
        <v>-34</v>
      </c>
      <c r="F31" s="368">
        <v>-49</v>
      </c>
      <c r="G31" s="369">
        <v>-0.30599999999999999</v>
      </c>
      <c r="H31" s="368">
        <v>0</v>
      </c>
      <c r="I31" s="368">
        <v>0</v>
      </c>
      <c r="J31" s="368">
        <v>-1268</v>
      </c>
      <c r="K31" s="368">
        <v>-255</v>
      </c>
      <c r="L31" s="369" t="s">
        <v>4</v>
      </c>
      <c r="N31" s="253"/>
      <c r="O31" s="253"/>
      <c r="P31" s="366"/>
      <c r="Q31" s="370"/>
      <c r="R31" s="307"/>
      <c r="S31" s="366"/>
      <c r="T31" s="370"/>
      <c r="U31" s="307"/>
      <c r="V31" s="370"/>
      <c r="W31" s="370"/>
      <c r="X31" s="370"/>
      <c r="Y31" s="370"/>
      <c r="Z31" s="307"/>
      <c r="AA31" s="253"/>
    </row>
    <row r="32" spans="1:27" ht="12.75" thickBot="1" x14ac:dyDescent="0.25">
      <c r="A32" s="371" t="s">
        <v>386</v>
      </c>
      <c r="B32" s="375">
        <v>-757</v>
      </c>
      <c r="C32" s="375">
        <v>987</v>
      </c>
      <c r="D32" s="373" t="s">
        <v>4</v>
      </c>
      <c r="E32" s="375">
        <v>-348</v>
      </c>
      <c r="F32" s="375">
        <v>1890</v>
      </c>
      <c r="G32" s="373" t="s">
        <v>4</v>
      </c>
      <c r="H32" s="375">
        <v>0</v>
      </c>
      <c r="I32" s="375">
        <v>0</v>
      </c>
      <c r="J32" s="375">
        <v>-1105</v>
      </c>
      <c r="K32" s="375">
        <v>2877</v>
      </c>
      <c r="L32" s="373" t="s">
        <v>4</v>
      </c>
      <c r="N32" s="253"/>
      <c r="O32" s="253"/>
      <c r="P32" s="366"/>
      <c r="Q32" s="376"/>
      <c r="R32" s="335"/>
      <c r="S32" s="366"/>
      <c r="T32" s="376"/>
      <c r="U32" s="335"/>
      <c r="V32" s="376"/>
      <c r="W32" s="376"/>
      <c r="X32" s="376"/>
      <c r="Y32" s="376"/>
      <c r="Z32" s="335"/>
      <c r="AA32" s="253"/>
    </row>
    <row r="33" spans="1:38" ht="12.75" thickBot="1" x14ac:dyDescent="0.3">
      <c r="A33" s="374" t="s">
        <v>187</v>
      </c>
      <c r="B33" s="368">
        <v>0</v>
      </c>
      <c r="C33" s="368">
        <v>0</v>
      </c>
      <c r="D33" s="369" t="s">
        <v>4</v>
      </c>
      <c r="E33" s="368">
        <v>0</v>
      </c>
      <c r="F33" s="368">
        <v>0</v>
      </c>
      <c r="G33" s="369" t="s">
        <v>4</v>
      </c>
      <c r="H33" s="368">
        <v>0</v>
      </c>
      <c r="I33" s="368">
        <v>0</v>
      </c>
      <c r="J33" s="368">
        <v>0</v>
      </c>
      <c r="K33" s="368">
        <v>0</v>
      </c>
      <c r="L33" s="369" t="s">
        <v>4</v>
      </c>
      <c r="N33" s="253"/>
      <c r="O33" s="253"/>
      <c r="P33" s="366"/>
      <c r="Q33" s="370"/>
      <c r="R33" s="307"/>
      <c r="S33" s="366"/>
      <c r="T33" s="370"/>
      <c r="U33" s="307"/>
      <c r="V33" s="370"/>
      <c r="W33" s="370"/>
      <c r="X33" s="370"/>
      <c r="Y33" s="370"/>
      <c r="Z33" s="307"/>
      <c r="AA33" s="253"/>
    </row>
    <row r="34" spans="1:38" ht="12.75" thickBot="1" x14ac:dyDescent="0.25">
      <c r="A34" s="371" t="s">
        <v>387</v>
      </c>
      <c r="B34" s="375">
        <v>-757</v>
      </c>
      <c r="C34" s="375">
        <v>987</v>
      </c>
      <c r="D34" s="373" t="s">
        <v>4</v>
      </c>
      <c r="E34" s="375">
        <v>-348</v>
      </c>
      <c r="F34" s="375">
        <v>1890</v>
      </c>
      <c r="G34" s="373" t="s">
        <v>4</v>
      </c>
      <c r="H34" s="375">
        <v>0</v>
      </c>
      <c r="I34" s="375">
        <v>0</v>
      </c>
      <c r="J34" s="387">
        <v>-1105</v>
      </c>
      <c r="K34" s="387">
        <v>2877</v>
      </c>
      <c r="L34" s="373" t="s">
        <v>4</v>
      </c>
      <c r="N34" s="253"/>
      <c r="O34" s="253"/>
      <c r="P34" s="366"/>
      <c r="Q34" s="376"/>
      <c r="R34" s="335"/>
      <c r="S34" s="366"/>
      <c r="T34" s="376"/>
      <c r="U34" s="335"/>
      <c r="V34" s="376"/>
      <c r="W34" s="376"/>
      <c r="X34" s="388"/>
      <c r="Y34" s="388"/>
      <c r="Z34" s="335"/>
      <c r="AA34" s="253"/>
    </row>
    <row r="35" spans="1:38" ht="12.75" thickBot="1" x14ac:dyDescent="0.25">
      <c r="A35" s="389" t="s">
        <v>189</v>
      </c>
      <c r="B35" s="387"/>
      <c r="C35" s="387"/>
      <c r="D35" s="390"/>
      <c r="E35" s="387"/>
      <c r="F35" s="387"/>
      <c r="G35" s="390"/>
      <c r="H35" s="387"/>
      <c r="I35" s="387"/>
      <c r="J35" s="387"/>
      <c r="K35" s="387"/>
      <c r="L35" s="390"/>
      <c r="N35" s="253"/>
      <c r="O35" s="253"/>
      <c r="P35" s="366"/>
      <c r="Q35" s="388"/>
      <c r="R35" s="391"/>
      <c r="S35" s="366"/>
      <c r="T35" s="388"/>
      <c r="U35" s="391"/>
      <c r="V35" s="388"/>
      <c r="W35" s="388"/>
      <c r="X35" s="388"/>
      <c r="Y35" s="388"/>
      <c r="Z35" s="391"/>
      <c r="AA35" s="253"/>
    </row>
    <row r="36" spans="1:38" ht="12.75" thickBot="1" x14ac:dyDescent="0.3">
      <c r="A36" s="392" t="s">
        <v>190</v>
      </c>
      <c r="B36" s="368">
        <v>-774</v>
      </c>
      <c r="C36" s="368">
        <v>918</v>
      </c>
      <c r="D36" s="369" t="s">
        <v>4</v>
      </c>
      <c r="E36" s="368">
        <v>-348</v>
      </c>
      <c r="F36" s="368">
        <v>1890</v>
      </c>
      <c r="G36" s="369" t="s">
        <v>4</v>
      </c>
      <c r="H36" s="368">
        <v>0</v>
      </c>
      <c r="I36" s="368">
        <v>0</v>
      </c>
      <c r="J36" s="368">
        <v>-1122</v>
      </c>
      <c r="K36" s="368">
        <v>2808</v>
      </c>
      <c r="L36" s="369" t="s">
        <v>4</v>
      </c>
      <c r="N36" s="253"/>
      <c r="O36" s="253"/>
      <c r="P36" s="366"/>
      <c r="Q36" s="370"/>
      <c r="R36" s="307"/>
      <c r="S36" s="366"/>
      <c r="T36" s="370"/>
      <c r="U36" s="307"/>
      <c r="V36" s="370"/>
      <c r="W36" s="370"/>
      <c r="X36" s="370"/>
      <c r="Y36" s="370"/>
      <c r="Z36" s="307"/>
      <c r="AA36" s="253"/>
    </row>
    <row r="37" spans="1:38" ht="12.75" thickBot="1" x14ac:dyDescent="0.25">
      <c r="A37" s="393" t="s">
        <v>191</v>
      </c>
      <c r="B37" s="383">
        <v>17</v>
      </c>
      <c r="C37" s="383">
        <v>69</v>
      </c>
      <c r="D37" s="394">
        <v>-0.754</v>
      </c>
      <c r="E37" s="383">
        <v>0</v>
      </c>
      <c r="F37" s="383">
        <v>0</v>
      </c>
      <c r="G37" s="394" t="s">
        <v>4</v>
      </c>
      <c r="H37" s="383">
        <v>0</v>
      </c>
      <c r="I37" s="383">
        <v>0</v>
      </c>
      <c r="J37" s="383">
        <v>17</v>
      </c>
      <c r="K37" s="383">
        <v>69</v>
      </c>
      <c r="L37" s="394">
        <v>-0.754</v>
      </c>
      <c r="N37" s="253"/>
      <c r="O37" s="253"/>
      <c r="P37" s="366"/>
      <c r="Q37" s="384"/>
      <c r="R37" s="332"/>
      <c r="S37" s="366"/>
      <c r="T37" s="384"/>
      <c r="U37" s="332"/>
      <c r="V37" s="384"/>
      <c r="W37" s="384"/>
      <c r="X37" s="384"/>
      <c r="Y37" s="384"/>
      <c r="Z37" s="332"/>
      <c r="AA37" s="253"/>
    </row>
    <row r="38" spans="1:38" ht="12.75" thickBot="1" x14ac:dyDescent="0.25">
      <c r="A38" s="395"/>
      <c r="B38" s="384"/>
      <c r="C38" s="384"/>
      <c r="D38" s="396"/>
      <c r="E38" s="384"/>
      <c r="F38" s="384"/>
      <c r="G38" s="396"/>
      <c r="H38" s="384"/>
      <c r="I38" s="384"/>
      <c r="J38" s="384"/>
      <c r="K38" s="384"/>
      <c r="L38" s="396"/>
      <c r="N38" s="253"/>
      <c r="O38" s="253"/>
      <c r="P38" s="384"/>
      <c r="Q38" s="384"/>
      <c r="R38" s="307"/>
      <c r="S38" s="366"/>
      <c r="T38" s="384"/>
      <c r="U38" s="332"/>
      <c r="V38" s="384"/>
      <c r="W38" s="384"/>
      <c r="X38" s="384"/>
      <c r="Y38" s="384"/>
      <c r="Z38" s="332"/>
      <c r="AA38" s="253"/>
    </row>
    <row r="39" spans="1:38" ht="12.75" thickBot="1" x14ac:dyDescent="0.25">
      <c r="A39" s="371" t="s">
        <v>483</v>
      </c>
      <c r="B39" s="375">
        <v>-985</v>
      </c>
      <c r="C39" s="375">
        <v>863</v>
      </c>
      <c r="D39" s="373" t="s">
        <v>4</v>
      </c>
      <c r="E39" s="375">
        <v>-348</v>
      </c>
      <c r="F39" s="375">
        <v>1890</v>
      </c>
      <c r="G39" s="373" t="s">
        <v>4</v>
      </c>
      <c r="H39" s="375">
        <v>0</v>
      </c>
      <c r="I39" s="375">
        <v>0</v>
      </c>
      <c r="J39" s="375">
        <v>-1333</v>
      </c>
      <c r="K39" s="375">
        <v>2753</v>
      </c>
      <c r="L39" s="373" t="s">
        <v>4</v>
      </c>
      <c r="N39" s="253"/>
      <c r="O39" s="253"/>
      <c r="P39" s="366"/>
      <c r="Q39" s="376"/>
      <c r="R39" s="239"/>
      <c r="S39" s="366"/>
      <c r="T39" s="376"/>
      <c r="U39" s="335"/>
      <c r="V39" s="376"/>
      <c r="W39" s="376"/>
      <c r="X39" s="376"/>
      <c r="Y39" s="376"/>
      <c r="Z39" s="335"/>
      <c r="AA39" s="253"/>
    </row>
    <row r="40" spans="1:38" ht="12.75" thickBot="1" x14ac:dyDescent="0.25">
      <c r="A40" s="389" t="s">
        <v>189</v>
      </c>
      <c r="B40" s="397"/>
      <c r="C40" s="397"/>
      <c r="D40" s="390"/>
      <c r="E40" s="397"/>
      <c r="F40" s="397"/>
      <c r="G40" s="390"/>
      <c r="H40" s="397"/>
      <c r="I40" s="397"/>
      <c r="J40" s="397"/>
      <c r="K40" s="397"/>
      <c r="L40" s="390"/>
      <c r="N40" s="253"/>
      <c r="O40" s="253"/>
      <c r="P40" s="366"/>
      <c r="Q40" s="398"/>
      <c r="R40" s="239"/>
      <c r="S40" s="366"/>
      <c r="T40" s="398"/>
      <c r="U40" s="391"/>
      <c r="V40" s="398"/>
      <c r="W40" s="398"/>
      <c r="X40" s="398"/>
      <c r="Y40" s="398"/>
      <c r="Z40" s="391"/>
      <c r="AA40" s="253"/>
    </row>
    <row r="41" spans="1:38" ht="12.75" thickBot="1" x14ac:dyDescent="0.25">
      <c r="A41" s="392" t="s">
        <v>190</v>
      </c>
      <c r="B41" s="399">
        <v>-1002</v>
      </c>
      <c r="C41" s="399">
        <v>794</v>
      </c>
      <c r="D41" s="369" t="s">
        <v>4</v>
      </c>
      <c r="E41" s="399">
        <v>-348</v>
      </c>
      <c r="F41" s="399">
        <v>1890</v>
      </c>
      <c r="G41" s="369" t="s">
        <v>4</v>
      </c>
      <c r="H41" s="399">
        <v>0</v>
      </c>
      <c r="I41" s="399">
        <v>0</v>
      </c>
      <c r="J41" s="400">
        <v>-1350</v>
      </c>
      <c r="K41" s="400">
        <v>2684</v>
      </c>
      <c r="L41" s="369" t="s">
        <v>4</v>
      </c>
      <c r="N41" s="253"/>
      <c r="P41" s="366"/>
      <c r="Q41" s="401"/>
      <c r="R41" s="239"/>
      <c r="S41" s="366"/>
      <c r="T41" s="401"/>
      <c r="U41" s="307"/>
      <c r="V41" s="401"/>
      <c r="W41" s="401"/>
      <c r="X41" s="402"/>
      <c r="Y41" s="402"/>
      <c r="Z41" s="307"/>
      <c r="AA41" s="253"/>
    </row>
    <row r="42" spans="1:38" ht="12.75" thickBot="1" x14ac:dyDescent="0.25">
      <c r="A42" s="403" t="s">
        <v>191</v>
      </c>
      <c r="B42" s="399">
        <v>17</v>
      </c>
      <c r="C42" s="399">
        <v>69</v>
      </c>
      <c r="D42" s="394">
        <v>-0.754</v>
      </c>
      <c r="E42" s="399">
        <v>0</v>
      </c>
      <c r="F42" s="399">
        <v>0</v>
      </c>
      <c r="G42" s="394" t="s">
        <v>4</v>
      </c>
      <c r="H42" s="399">
        <v>0</v>
      </c>
      <c r="I42" s="399">
        <v>0</v>
      </c>
      <c r="J42" s="399">
        <v>17</v>
      </c>
      <c r="K42" s="399">
        <v>69</v>
      </c>
      <c r="L42" s="394">
        <v>-0.754</v>
      </c>
      <c r="N42" s="253"/>
      <c r="P42" s="366"/>
      <c r="Q42" s="401"/>
      <c r="R42" s="362"/>
      <c r="S42" s="366"/>
      <c r="T42" s="401"/>
      <c r="U42" s="332"/>
      <c r="V42" s="401"/>
      <c r="W42" s="401"/>
      <c r="X42" s="401"/>
      <c r="Y42" s="401"/>
      <c r="Z42" s="332"/>
      <c r="AA42" s="253"/>
    </row>
    <row r="43" spans="1:38" x14ac:dyDescent="0.25">
      <c r="B43" s="240"/>
      <c r="C43" s="240"/>
      <c r="D43" s="240"/>
      <c r="S43" s="239"/>
    </row>
    <row r="44" spans="1:38" x14ac:dyDescent="0.25">
      <c r="B44" s="240"/>
      <c r="C44" s="240"/>
      <c r="D44" s="240"/>
      <c r="S44" s="239"/>
    </row>
    <row r="45" spans="1:38" x14ac:dyDescent="0.25">
      <c r="A45" s="247" t="s">
        <v>164</v>
      </c>
      <c r="B45" s="467" t="s">
        <v>468</v>
      </c>
      <c r="C45" s="467"/>
      <c r="D45" s="467"/>
      <c r="E45" s="467" t="s">
        <v>469</v>
      </c>
      <c r="F45" s="467"/>
      <c r="G45" s="467"/>
      <c r="H45" s="467" t="s">
        <v>470</v>
      </c>
      <c r="I45" s="467"/>
      <c r="J45" s="467" t="s">
        <v>471</v>
      </c>
      <c r="K45" s="467"/>
      <c r="L45" s="467"/>
      <c r="S45" s="239"/>
    </row>
    <row r="46" spans="1:38" x14ac:dyDescent="0.25">
      <c r="A46" s="362"/>
      <c r="B46" s="362" t="s">
        <v>154</v>
      </c>
      <c r="C46" s="362" t="s">
        <v>155</v>
      </c>
      <c r="D46" s="362" t="s">
        <v>3</v>
      </c>
      <c r="E46" s="362" t="s">
        <v>154</v>
      </c>
      <c r="F46" s="362" t="s">
        <v>155</v>
      </c>
      <c r="G46" s="362" t="s">
        <v>3</v>
      </c>
      <c r="H46" s="362" t="s">
        <v>154</v>
      </c>
      <c r="I46" s="362" t="s">
        <v>155</v>
      </c>
      <c r="J46" s="362" t="s">
        <v>154</v>
      </c>
      <c r="K46" s="362" t="s">
        <v>155</v>
      </c>
      <c r="L46" s="362" t="s">
        <v>3</v>
      </c>
      <c r="S46" s="362"/>
      <c r="T46" s="362"/>
      <c r="U46" s="362"/>
      <c r="V46" s="362"/>
      <c r="W46" s="362"/>
      <c r="X46" s="362"/>
      <c r="Y46" s="362"/>
      <c r="Z46" s="362"/>
    </row>
    <row r="47" spans="1:38" ht="12.75" thickBot="1" x14ac:dyDescent="0.25">
      <c r="A47" s="404" t="s">
        <v>379</v>
      </c>
      <c r="B47" s="365">
        <v>49504</v>
      </c>
      <c r="C47" s="365">
        <v>50365</v>
      </c>
      <c r="D47" s="250">
        <v>-1.7000000000000001E-2</v>
      </c>
      <c r="E47" s="365">
        <v>16224</v>
      </c>
      <c r="F47" s="365">
        <v>21999</v>
      </c>
      <c r="G47" s="250">
        <v>-0.26300000000000001</v>
      </c>
      <c r="H47" s="365">
        <v>-4076</v>
      </c>
      <c r="I47" s="365">
        <v>-4450</v>
      </c>
      <c r="J47" s="365">
        <v>61652</v>
      </c>
      <c r="K47" s="365">
        <v>67914</v>
      </c>
      <c r="L47" s="250">
        <v>-9.1999999999999998E-2</v>
      </c>
      <c r="P47" s="405"/>
      <c r="Q47" s="362"/>
      <c r="S47" s="401"/>
      <c r="T47" s="366"/>
      <c r="U47" s="335"/>
      <c r="V47" s="366"/>
      <c r="W47" s="366"/>
      <c r="X47" s="366"/>
      <c r="Y47" s="366"/>
      <c r="Z47" s="335"/>
      <c r="AC47" s="253"/>
      <c r="AD47" s="253"/>
      <c r="AF47" s="253"/>
      <c r="AG47" s="253"/>
      <c r="AI47" s="253"/>
      <c r="AJ47" s="253"/>
      <c r="AK47" s="253"/>
      <c r="AL47" s="253"/>
    </row>
    <row r="48" spans="1:38" ht="12.75" thickBot="1" x14ac:dyDescent="0.25">
      <c r="A48" s="374" t="s">
        <v>380</v>
      </c>
      <c r="B48" s="368">
        <v>-266</v>
      </c>
      <c r="C48" s="368">
        <v>-369</v>
      </c>
      <c r="D48" s="369">
        <v>-0.27900000000000003</v>
      </c>
      <c r="E48" s="368">
        <v>0</v>
      </c>
      <c r="F48" s="368">
        <v>0</v>
      </c>
      <c r="G48" s="369" t="s">
        <v>4</v>
      </c>
      <c r="H48" s="368">
        <v>0</v>
      </c>
      <c r="I48" s="368">
        <v>0</v>
      </c>
      <c r="J48" s="368">
        <v>-266</v>
      </c>
      <c r="K48" s="368">
        <v>-369</v>
      </c>
      <c r="L48" s="369">
        <v>-0.27900000000000003</v>
      </c>
      <c r="P48" s="405"/>
      <c r="Q48" s="366"/>
      <c r="S48" s="401"/>
      <c r="T48" s="370"/>
      <c r="U48" s="307"/>
      <c r="V48" s="370"/>
      <c r="W48" s="370"/>
      <c r="X48" s="370"/>
      <c r="Y48" s="370"/>
      <c r="Z48" s="307"/>
      <c r="AC48" s="253"/>
      <c r="AD48" s="253"/>
      <c r="AF48" s="253"/>
      <c r="AG48" s="253"/>
      <c r="AI48" s="253"/>
      <c r="AJ48" s="253"/>
      <c r="AK48" s="253"/>
      <c r="AL48" s="253"/>
    </row>
    <row r="49" spans="1:38" ht="12.75" thickBot="1" x14ac:dyDescent="0.25">
      <c r="A49" s="371" t="s">
        <v>381</v>
      </c>
      <c r="B49" s="372">
        <v>49238</v>
      </c>
      <c r="C49" s="372">
        <v>49996</v>
      </c>
      <c r="D49" s="373">
        <v>-1.4999999999999999E-2</v>
      </c>
      <c r="E49" s="372">
        <v>16224</v>
      </c>
      <c r="F49" s="372">
        <v>21999</v>
      </c>
      <c r="G49" s="373">
        <v>-0.26300000000000001</v>
      </c>
      <c r="H49" s="372">
        <v>-4076</v>
      </c>
      <c r="I49" s="372">
        <v>-4450</v>
      </c>
      <c r="J49" s="372">
        <v>61386</v>
      </c>
      <c r="K49" s="372">
        <v>67545</v>
      </c>
      <c r="L49" s="373">
        <v>-9.0999999999999998E-2</v>
      </c>
      <c r="P49" s="405"/>
      <c r="Q49" s="370"/>
      <c r="S49" s="401"/>
      <c r="T49" s="366"/>
      <c r="U49" s="335"/>
      <c r="V49" s="366"/>
      <c r="W49" s="366"/>
      <c r="X49" s="366"/>
      <c r="Y49" s="366"/>
      <c r="Z49" s="335"/>
      <c r="AC49" s="253"/>
      <c r="AD49" s="253"/>
      <c r="AF49" s="253"/>
      <c r="AG49" s="253"/>
      <c r="AI49" s="253"/>
      <c r="AJ49" s="253"/>
      <c r="AK49" s="253"/>
      <c r="AL49" s="253"/>
    </row>
    <row r="50" spans="1:38" ht="12.75" thickBot="1" x14ac:dyDescent="0.25">
      <c r="A50" s="371" t="s">
        <v>166</v>
      </c>
      <c r="B50" s="372">
        <v>-28230</v>
      </c>
      <c r="C50" s="372">
        <v>-27308</v>
      </c>
      <c r="D50" s="373">
        <v>3.4000000000000002E-2</v>
      </c>
      <c r="E50" s="372">
        <v>-12293</v>
      </c>
      <c r="F50" s="372">
        <v>-13347</v>
      </c>
      <c r="G50" s="373">
        <v>-7.9000000000000001E-2</v>
      </c>
      <c r="H50" s="372">
        <v>4082</v>
      </c>
      <c r="I50" s="372">
        <v>4450</v>
      </c>
      <c r="J50" s="372">
        <v>-36441</v>
      </c>
      <c r="K50" s="372">
        <v>-36205</v>
      </c>
      <c r="L50" s="373">
        <v>7.0000000000000001E-3</v>
      </c>
      <c r="P50" s="405"/>
      <c r="Q50" s="366"/>
      <c r="S50" s="401"/>
      <c r="T50" s="366"/>
      <c r="U50" s="335"/>
      <c r="V50" s="366"/>
      <c r="W50" s="366"/>
      <c r="X50" s="366"/>
      <c r="Y50" s="366"/>
      <c r="Z50" s="335"/>
      <c r="AC50" s="253"/>
      <c r="AD50" s="253"/>
      <c r="AF50" s="253"/>
      <c r="AG50" s="253"/>
      <c r="AI50" s="253"/>
      <c r="AJ50" s="253"/>
      <c r="AK50" s="253"/>
      <c r="AL50" s="253"/>
    </row>
    <row r="51" spans="1:38" ht="12.75" thickBot="1" x14ac:dyDescent="0.25">
      <c r="A51" s="374" t="s">
        <v>382</v>
      </c>
      <c r="B51" s="368">
        <v>-17301</v>
      </c>
      <c r="C51" s="368">
        <v>-14718</v>
      </c>
      <c r="D51" s="369">
        <v>0.17499999999999999</v>
      </c>
      <c r="E51" s="368">
        <v>-3394</v>
      </c>
      <c r="F51" s="368">
        <v>-1904</v>
      </c>
      <c r="G51" s="369">
        <v>0.78300000000000003</v>
      </c>
      <c r="H51" s="368">
        <v>0</v>
      </c>
      <c r="I51" s="368">
        <v>0</v>
      </c>
      <c r="J51" s="368">
        <v>-20695</v>
      </c>
      <c r="K51" s="368">
        <v>-16622</v>
      </c>
      <c r="L51" s="369">
        <v>0.245</v>
      </c>
      <c r="P51" s="405"/>
      <c r="Q51" s="366"/>
      <c r="S51" s="401"/>
      <c r="T51" s="370"/>
      <c r="U51" s="307"/>
      <c r="V51" s="370"/>
      <c r="W51" s="370"/>
      <c r="X51" s="370"/>
      <c r="Y51" s="370"/>
      <c r="Z51" s="307"/>
      <c r="AC51" s="253"/>
      <c r="AD51" s="253"/>
      <c r="AF51" s="253"/>
      <c r="AG51" s="253"/>
      <c r="AI51" s="253"/>
      <c r="AJ51" s="253"/>
      <c r="AK51" s="253"/>
      <c r="AL51" s="253"/>
    </row>
    <row r="52" spans="1:38" ht="12.75" thickBot="1" x14ac:dyDescent="0.25">
      <c r="A52" s="374" t="s">
        <v>383</v>
      </c>
      <c r="B52" s="368">
        <v>-4539</v>
      </c>
      <c r="C52" s="368">
        <v>-4988</v>
      </c>
      <c r="D52" s="369">
        <v>-0.09</v>
      </c>
      <c r="E52" s="368">
        <v>-7560</v>
      </c>
      <c r="F52" s="368">
        <v>-10537</v>
      </c>
      <c r="G52" s="369">
        <v>-0.28299999999999997</v>
      </c>
      <c r="H52" s="368">
        <v>0</v>
      </c>
      <c r="I52" s="368">
        <v>0</v>
      </c>
      <c r="J52" s="368">
        <v>-12099</v>
      </c>
      <c r="K52" s="368">
        <v>-15525</v>
      </c>
      <c r="L52" s="369">
        <v>-0.221</v>
      </c>
      <c r="P52" s="405"/>
      <c r="Q52" s="370"/>
      <c r="S52" s="401"/>
      <c r="T52" s="370"/>
      <c r="U52" s="307"/>
      <c r="V52" s="370"/>
      <c r="W52" s="370"/>
      <c r="X52" s="370"/>
      <c r="Y52" s="370"/>
      <c r="Z52" s="307"/>
      <c r="AC52" s="253"/>
      <c r="AD52" s="253"/>
      <c r="AF52" s="253"/>
      <c r="AG52" s="253"/>
      <c r="AI52" s="253"/>
      <c r="AJ52" s="253"/>
      <c r="AK52" s="253"/>
      <c r="AL52" s="253"/>
    </row>
    <row r="53" spans="1:38" ht="12.75" thickBot="1" x14ac:dyDescent="0.25">
      <c r="A53" s="374" t="s">
        <v>384</v>
      </c>
      <c r="B53" s="368">
        <v>-4578</v>
      </c>
      <c r="C53" s="368">
        <v>-4990</v>
      </c>
      <c r="D53" s="369">
        <v>-8.3000000000000004E-2</v>
      </c>
      <c r="E53" s="368">
        <v>-427</v>
      </c>
      <c r="F53" s="368">
        <v>-234</v>
      </c>
      <c r="G53" s="369">
        <v>0.82499999999999996</v>
      </c>
      <c r="H53" s="368">
        <v>4082</v>
      </c>
      <c r="I53" s="368">
        <v>4450</v>
      </c>
      <c r="J53" s="368">
        <v>-923</v>
      </c>
      <c r="K53" s="368">
        <v>-774</v>
      </c>
      <c r="L53" s="369">
        <v>0.193</v>
      </c>
      <c r="P53" s="405"/>
      <c r="Q53" s="370"/>
      <c r="S53" s="401"/>
      <c r="T53" s="370"/>
      <c r="U53" s="307"/>
      <c r="V53" s="370"/>
      <c r="W53" s="370"/>
      <c r="X53" s="370"/>
      <c r="Y53" s="370"/>
      <c r="Z53" s="307"/>
      <c r="AC53" s="253"/>
      <c r="AD53" s="253"/>
      <c r="AF53" s="253"/>
      <c r="AG53" s="253"/>
      <c r="AI53" s="253"/>
      <c r="AJ53" s="253"/>
      <c r="AK53" s="253"/>
      <c r="AL53" s="253"/>
    </row>
    <row r="54" spans="1:38" ht="12.75" thickBot="1" x14ac:dyDescent="0.25">
      <c r="A54" s="374" t="s">
        <v>385</v>
      </c>
      <c r="B54" s="368">
        <v>-1812</v>
      </c>
      <c r="C54" s="368">
        <v>-2612</v>
      </c>
      <c r="D54" s="369">
        <v>-0.30599999999999999</v>
      </c>
      <c r="E54" s="368">
        <v>-912</v>
      </c>
      <c r="F54" s="368">
        <v>-672</v>
      </c>
      <c r="G54" s="369">
        <v>0.35699999999999998</v>
      </c>
      <c r="H54" s="368">
        <v>0</v>
      </c>
      <c r="I54" s="368">
        <v>0</v>
      </c>
      <c r="J54" s="368">
        <v>-2724</v>
      </c>
      <c r="K54" s="368">
        <v>-3284</v>
      </c>
      <c r="L54" s="369">
        <v>-0.17100000000000001</v>
      </c>
      <c r="P54" s="405"/>
      <c r="Q54" s="370"/>
      <c r="S54" s="401"/>
      <c r="T54" s="370"/>
      <c r="U54" s="307"/>
      <c r="V54" s="370"/>
      <c r="W54" s="370"/>
      <c r="X54" s="370"/>
      <c r="Y54" s="370"/>
      <c r="Z54" s="307"/>
      <c r="AC54" s="253"/>
      <c r="AD54" s="253"/>
      <c r="AF54" s="253"/>
      <c r="AG54" s="253"/>
      <c r="AI54" s="253"/>
      <c r="AJ54" s="253"/>
      <c r="AK54" s="253"/>
      <c r="AL54" s="253"/>
    </row>
    <row r="55" spans="1:38" ht="12.75" thickBot="1" x14ac:dyDescent="0.25">
      <c r="A55" s="371" t="s">
        <v>169</v>
      </c>
      <c r="B55" s="375">
        <v>21008</v>
      </c>
      <c r="C55" s="375">
        <v>22688</v>
      </c>
      <c r="D55" s="373">
        <v>-7.3999999999999996E-2</v>
      </c>
      <c r="E55" s="375">
        <v>3931</v>
      </c>
      <c r="F55" s="375">
        <v>8652</v>
      </c>
      <c r="G55" s="373">
        <v>-0.54600000000000004</v>
      </c>
      <c r="H55" s="375">
        <v>6</v>
      </c>
      <c r="I55" s="375">
        <v>0</v>
      </c>
      <c r="J55" s="375">
        <v>24945</v>
      </c>
      <c r="K55" s="375">
        <v>31340</v>
      </c>
      <c r="L55" s="373">
        <v>-0.20399999999999999</v>
      </c>
      <c r="P55" s="405"/>
      <c r="Q55" s="370"/>
      <c r="S55" s="401"/>
      <c r="T55" s="376"/>
      <c r="U55" s="335"/>
      <c r="V55" s="376"/>
      <c r="W55" s="376"/>
      <c r="X55" s="376"/>
      <c r="Y55" s="376"/>
      <c r="Z55" s="335"/>
      <c r="AC55" s="253"/>
      <c r="AD55" s="253"/>
      <c r="AF55" s="253"/>
      <c r="AG55" s="253"/>
      <c r="AI55" s="253"/>
      <c r="AJ55" s="253"/>
      <c r="AK55" s="253"/>
      <c r="AL55" s="253"/>
    </row>
    <row r="56" spans="1:38" ht="12.75" thickBot="1" x14ac:dyDescent="0.25">
      <c r="A56" s="377" t="s">
        <v>170</v>
      </c>
      <c r="B56" s="378">
        <v>0.42399999999999999</v>
      </c>
      <c r="C56" s="378">
        <v>0.45</v>
      </c>
      <c r="D56" s="379" t="s">
        <v>484</v>
      </c>
      <c r="E56" s="378">
        <v>0.24199999999999999</v>
      </c>
      <c r="F56" s="378">
        <v>0.39300000000000002</v>
      </c>
      <c r="G56" s="379" t="s">
        <v>485</v>
      </c>
      <c r="H56" s="378" t="s">
        <v>474</v>
      </c>
      <c r="I56" s="378" t="s">
        <v>474</v>
      </c>
      <c r="J56" s="378">
        <v>0.40500000000000003</v>
      </c>
      <c r="K56" s="378">
        <v>0.46100000000000002</v>
      </c>
      <c r="L56" s="379" t="s">
        <v>486</v>
      </c>
      <c r="P56" s="405"/>
      <c r="Q56" s="376"/>
      <c r="S56" s="401"/>
      <c r="T56" s="381"/>
      <c r="U56" s="382"/>
      <c r="V56" s="381"/>
      <c r="W56" s="381"/>
      <c r="X56" s="381"/>
      <c r="Y56" s="381"/>
      <c r="Z56" s="382"/>
      <c r="AC56" s="253"/>
      <c r="AD56" s="253"/>
      <c r="AF56" s="253"/>
      <c r="AG56" s="253"/>
      <c r="AI56" s="253"/>
      <c r="AJ56" s="253"/>
      <c r="AK56" s="253"/>
      <c r="AL56" s="253"/>
    </row>
    <row r="57" spans="1:38" ht="12.75" thickBot="1" x14ac:dyDescent="0.25">
      <c r="A57" s="374" t="s">
        <v>171</v>
      </c>
      <c r="B57" s="368">
        <v>-8804</v>
      </c>
      <c r="C57" s="368">
        <v>-7742</v>
      </c>
      <c r="D57" s="369">
        <v>0.13700000000000001</v>
      </c>
      <c r="E57" s="368">
        <v>-1421</v>
      </c>
      <c r="F57" s="368">
        <v>-1647</v>
      </c>
      <c r="G57" s="369">
        <v>-0.13700000000000001</v>
      </c>
      <c r="H57" s="368">
        <v>0</v>
      </c>
      <c r="I57" s="368">
        <v>0</v>
      </c>
      <c r="J57" s="368">
        <v>-10225</v>
      </c>
      <c r="K57" s="368">
        <v>-9389</v>
      </c>
      <c r="L57" s="369">
        <v>8.8999999999999996E-2</v>
      </c>
      <c r="P57" s="405"/>
      <c r="Q57" s="381"/>
      <c r="S57" s="401"/>
      <c r="T57" s="370"/>
      <c r="U57" s="307"/>
      <c r="V57" s="370"/>
      <c r="W57" s="370"/>
      <c r="X57" s="370"/>
      <c r="Y57" s="370"/>
      <c r="Z57" s="307"/>
      <c r="AC57" s="253"/>
      <c r="AD57" s="253"/>
      <c r="AF57" s="253"/>
      <c r="AG57" s="253"/>
      <c r="AI57" s="253"/>
      <c r="AJ57" s="253"/>
      <c r="AK57" s="253"/>
      <c r="AL57" s="253"/>
    </row>
    <row r="58" spans="1:38" ht="12.75" thickBot="1" x14ac:dyDescent="0.25">
      <c r="A58" s="374" t="s">
        <v>172</v>
      </c>
      <c r="B58" s="368">
        <v>-3880</v>
      </c>
      <c r="C58" s="368">
        <v>-3656</v>
      </c>
      <c r="D58" s="369">
        <v>6.0999999999999999E-2</v>
      </c>
      <c r="E58" s="368">
        <v>-1472</v>
      </c>
      <c r="F58" s="368">
        <v>-1019</v>
      </c>
      <c r="G58" s="369">
        <v>0.44500000000000001</v>
      </c>
      <c r="H58" s="368">
        <v>0</v>
      </c>
      <c r="I58" s="368">
        <v>0</v>
      </c>
      <c r="J58" s="383">
        <v>-5352</v>
      </c>
      <c r="K58" s="383">
        <v>-4675</v>
      </c>
      <c r="L58" s="369">
        <v>0.14499999999999999</v>
      </c>
      <c r="P58" s="405"/>
      <c r="Q58" s="370"/>
      <c r="S58" s="401"/>
      <c r="T58" s="370"/>
      <c r="U58" s="307"/>
      <c r="V58" s="370"/>
      <c r="W58" s="370"/>
      <c r="X58" s="384"/>
      <c r="Y58" s="384"/>
      <c r="Z58" s="307"/>
      <c r="AC58" s="253"/>
      <c r="AD58" s="253"/>
      <c r="AF58" s="253"/>
      <c r="AG58" s="253"/>
      <c r="AI58" s="253"/>
      <c r="AJ58" s="253"/>
      <c r="AK58" s="253"/>
      <c r="AL58" s="253"/>
    </row>
    <row r="59" spans="1:38" ht="12.75" thickBot="1" x14ac:dyDescent="0.25">
      <c r="A59" s="385" t="s">
        <v>476</v>
      </c>
      <c r="B59" s="368">
        <v>-4857</v>
      </c>
      <c r="C59" s="368">
        <v>-4502</v>
      </c>
      <c r="D59" s="369">
        <v>7.9000000000000001E-2</v>
      </c>
      <c r="E59" s="368">
        <v>-1472</v>
      </c>
      <c r="F59" s="368">
        <v>-1019</v>
      </c>
      <c r="G59" s="369">
        <v>0.44500000000000001</v>
      </c>
      <c r="H59" s="368">
        <v>0</v>
      </c>
      <c r="I59" s="368">
        <v>0</v>
      </c>
      <c r="J59" s="368">
        <v>-6329</v>
      </c>
      <c r="K59" s="368">
        <v>-5521</v>
      </c>
      <c r="L59" s="369">
        <v>0.14599999999999999</v>
      </c>
      <c r="P59" s="405"/>
      <c r="Q59" s="370"/>
      <c r="S59" s="401"/>
      <c r="T59" s="370"/>
      <c r="U59" s="307"/>
      <c r="V59" s="370"/>
      <c r="W59" s="370"/>
      <c r="X59" s="370"/>
      <c r="Y59" s="370"/>
      <c r="Z59" s="307"/>
      <c r="AC59" s="253"/>
      <c r="AD59" s="253"/>
      <c r="AF59" s="253"/>
      <c r="AG59" s="253"/>
      <c r="AI59" s="253"/>
      <c r="AJ59" s="253"/>
      <c r="AK59" s="253"/>
      <c r="AL59" s="253"/>
    </row>
    <row r="60" spans="1:38" ht="12.75" thickBot="1" x14ac:dyDescent="0.25">
      <c r="A60" s="374" t="s">
        <v>174</v>
      </c>
      <c r="B60" s="368">
        <v>-239</v>
      </c>
      <c r="C60" s="368">
        <v>-215</v>
      </c>
      <c r="D60" s="369">
        <v>0.112</v>
      </c>
      <c r="E60" s="368">
        <v>0</v>
      </c>
      <c r="F60" s="368">
        <v>0</v>
      </c>
      <c r="G60" s="369" t="s">
        <v>4</v>
      </c>
      <c r="H60" s="368">
        <v>0</v>
      </c>
      <c r="I60" s="368">
        <v>0</v>
      </c>
      <c r="J60" s="368">
        <v>-239</v>
      </c>
      <c r="K60" s="368">
        <v>-215</v>
      </c>
      <c r="L60" s="369">
        <v>0.112</v>
      </c>
      <c r="P60" s="405"/>
      <c r="Q60" s="370"/>
      <c r="S60" s="401"/>
      <c r="T60" s="370"/>
      <c r="U60" s="307"/>
      <c r="V60" s="370"/>
      <c r="W60" s="370"/>
      <c r="X60" s="370"/>
      <c r="Y60" s="370"/>
      <c r="Z60" s="307"/>
      <c r="AC60" s="253"/>
      <c r="AD60" s="253"/>
      <c r="AF60" s="253"/>
      <c r="AG60" s="253"/>
      <c r="AI60" s="253"/>
      <c r="AJ60" s="253"/>
      <c r="AK60" s="253"/>
      <c r="AL60" s="253"/>
    </row>
    <row r="61" spans="1:38" ht="12.75" thickBot="1" x14ac:dyDescent="0.25">
      <c r="A61" s="374" t="s">
        <v>175</v>
      </c>
      <c r="B61" s="368">
        <v>242</v>
      </c>
      <c r="C61" s="368">
        <v>278</v>
      </c>
      <c r="D61" s="369">
        <v>-0.129</v>
      </c>
      <c r="E61" s="368">
        <v>-86</v>
      </c>
      <c r="F61" s="368">
        <v>-232</v>
      </c>
      <c r="G61" s="369">
        <v>-0.629</v>
      </c>
      <c r="H61" s="368">
        <v>-6</v>
      </c>
      <c r="I61" s="368">
        <v>0</v>
      </c>
      <c r="J61" s="368">
        <v>150</v>
      </c>
      <c r="K61" s="368">
        <v>46</v>
      </c>
      <c r="L61" s="369" t="s">
        <v>4</v>
      </c>
      <c r="P61" s="405"/>
      <c r="Q61" s="370"/>
      <c r="S61" s="401"/>
      <c r="T61" s="370"/>
      <c r="U61" s="307"/>
      <c r="V61" s="370"/>
      <c r="W61" s="370"/>
      <c r="X61" s="370"/>
      <c r="Y61" s="370"/>
      <c r="Z61" s="307"/>
      <c r="AC61" s="253"/>
      <c r="AD61" s="253"/>
      <c r="AF61" s="253"/>
      <c r="AG61" s="253"/>
      <c r="AI61" s="253"/>
      <c r="AJ61" s="253"/>
      <c r="AK61" s="253"/>
      <c r="AL61" s="253"/>
    </row>
    <row r="62" spans="1:38" ht="12.75" thickBot="1" x14ac:dyDescent="0.25">
      <c r="A62" s="371" t="s">
        <v>176</v>
      </c>
      <c r="B62" s="375">
        <v>8327</v>
      </c>
      <c r="C62" s="375">
        <v>11353</v>
      </c>
      <c r="D62" s="373">
        <v>-0.26700000000000002</v>
      </c>
      <c r="E62" s="375">
        <v>952</v>
      </c>
      <c r="F62" s="375">
        <v>5754</v>
      </c>
      <c r="G62" s="373">
        <v>-0.83499999999999996</v>
      </c>
      <c r="H62" s="375">
        <v>0</v>
      </c>
      <c r="I62" s="375">
        <v>0</v>
      </c>
      <c r="J62" s="375">
        <v>9279</v>
      </c>
      <c r="K62" s="375">
        <v>17107</v>
      </c>
      <c r="L62" s="373">
        <v>-0.45800000000000002</v>
      </c>
      <c r="P62" s="405"/>
      <c r="Q62" s="370"/>
      <c r="S62" s="401"/>
      <c r="T62" s="376"/>
      <c r="U62" s="335"/>
      <c r="V62" s="376"/>
      <c r="W62" s="376"/>
      <c r="X62" s="376"/>
      <c r="Y62" s="376"/>
      <c r="Z62" s="335"/>
      <c r="AC62" s="253"/>
      <c r="AD62" s="253"/>
      <c r="AF62" s="253"/>
      <c r="AG62" s="253"/>
      <c r="AI62" s="253"/>
      <c r="AJ62" s="253"/>
      <c r="AK62" s="253"/>
      <c r="AL62" s="253"/>
    </row>
    <row r="63" spans="1:38" ht="12.75" thickBot="1" x14ac:dyDescent="0.25">
      <c r="A63" s="371" t="s">
        <v>177</v>
      </c>
      <c r="B63" s="375">
        <v>7350</v>
      </c>
      <c r="C63" s="375">
        <v>10507</v>
      </c>
      <c r="D63" s="373">
        <v>-0.3</v>
      </c>
      <c r="E63" s="375">
        <v>952</v>
      </c>
      <c r="F63" s="375">
        <v>5754</v>
      </c>
      <c r="G63" s="373">
        <v>-0.83499999999999996</v>
      </c>
      <c r="H63" s="375">
        <v>0</v>
      </c>
      <c r="I63" s="375">
        <v>0</v>
      </c>
      <c r="J63" s="375">
        <v>8302</v>
      </c>
      <c r="K63" s="375">
        <v>16261</v>
      </c>
      <c r="L63" s="373">
        <v>-0.48899999999999999</v>
      </c>
      <c r="P63" s="405"/>
      <c r="Q63" s="376"/>
      <c r="S63" s="401"/>
      <c r="T63" s="376"/>
      <c r="U63" s="335"/>
      <c r="V63" s="376"/>
      <c r="W63" s="376"/>
      <c r="X63" s="376"/>
      <c r="Y63" s="376"/>
      <c r="Z63" s="335"/>
      <c r="AC63" s="253"/>
      <c r="AD63" s="253"/>
      <c r="AF63" s="253"/>
      <c r="AG63" s="253"/>
      <c r="AI63" s="253"/>
      <c r="AJ63" s="253"/>
      <c r="AK63" s="253"/>
      <c r="AL63" s="253"/>
    </row>
    <row r="64" spans="1:38" ht="12.75" thickBot="1" x14ac:dyDescent="0.25">
      <c r="A64" s="377" t="s">
        <v>178</v>
      </c>
      <c r="B64" s="378">
        <v>0.14799999999999999</v>
      </c>
      <c r="C64" s="378">
        <v>0.20899999999999999</v>
      </c>
      <c r="D64" s="379" t="s">
        <v>487</v>
      </c>
      <c r="E64" s="378">
        <v>5.8999999999999997E-2</v>
      </c>
      <c r="F64" s="378">
        <v>0.26200000000000001</v>
      </c>
      <c r="G64" s="379" t="s">
        <v>488</v>
      </c>
      <c r="H64" s="378" t="s">
        <v>474</v>
      </c>
      <c r="I64" s="378" t="s">
        <v>474</v>
      </c>
      <c r="J64" s="378">
        <v>0.13500000000000001</v>
      </c>
      <c r="K64" s="378">
        <v>0.23899999999999999</v>
      </c>
      <c r="L64" s="379" t="s">
        <v>489</v>
      </c>
      <c r="P64" s="405"/>
      <c r="Q64" s="376"/>
      <c r="S64" s="401"/>
      <c r="T64" s="381"/>
      <c r="U64" s="382"/>
      <c r="V64" s="381"/>
      <c r="W64" s="381"/>
      <c r="X64" s="381"/>
      <c r="Y64" s="381"/>
      <c r="Z64" s="382"/>
      <c r="AC64" s="253"/>
      <c r="AD64" s="253"/>
      <c r="AF64" s="253"/>
      <c r="AG64" s="253"/>
      <c r="AI64" s="253"/>
      <c r="AJ64" s="253"/>
      <c r="AK64" s="253"/>
      <c r="AL64" s="253"/>
    </row>
    <row r="65" spans="1:38" ht="12.75" thickBot="1" x14ac:dyDescent="0.25">
      <c r="A65" s="374" t="s">
        <v>179</v>
      </c>
      <c r="B65" s="368">
        <v>-5471</v>
      </c>
      <c r="C65" s="368">
        <v>-5112</v>
      </c>
      <c r="D65" s="369">
        <v>7.0000000000000007E-2</v>
      </c>
      <c r="E65" s="368">
        <v>-571</v>
      </c>
      <c r="F65" s="368">
        <v>-520</v>
      </c>
      <c r="G65" s="369">
        <v>9.8000000000000004E-2</v>
      </c>
      <c r="H65" s="368">
        <v>0</v>
      </c>
      <c r="I65" s="368">
        <v>0</v>
      </c>
      <c r="J65" s="368">
        <v>-6042</v>
      </c>
      <c r="K65" s="368">
        <v>-5632</v>
      </c>
      <c r="L65" s="369">
        <v>7.2999999999999995E-2</v>
      </c>
      <c r="P65" s="405"/>
      <c r="Q65" s="381"/>
      <c r="S65" s="401"/>
      <c r="T65" s="370"/>
      <c r="U65" s="307"/>
      <c r="V65" s="370"/>
      <c r="W65" s="370"/>
      <c r="X65" s="370"/>
      <c r="Y65" s="370"/>
      <c r="Z65" s="307"/>
      <c r="AC65" s="253"/>
      <c r="AD65" s="253"/>
      <c r="AF65" s="253"/>
      <c r="AG65" s="253"/>
      <c r="AI65" s="253"/>
      <c r="AJ65" s="253"/>
      <c r="AK65" s="253"/>
      <c r="AL65" s="253"/>
    </row>
    <row r="66" spans="1:38" ht="12.75" thickBot="1" x14ac:dyDescent="0.25">
      <c r="A66" s="385" t="s">
        <v>480</v>
      </c>
      <c r="B66" s="368">
        <v>-4828</v>
      </c>
      <c r="C66" s="368">
        <v>-4663</v>
      </c>
      <c r="D66" s="369">
        <v>3.5000000000000003E-2</v>
      </c>
      <c r="E66" s="368">
        <v>-571</v>
      </c>
      <c r="F66" s="368">
        <v>-520</v>
      </c>
      <c r="G66" s="369">
        <v>9.8000000000000004E-2</v>
      </c>
      <c r="H66" s="368">
        <v>0</v>
      </c>
      <c r="I66" s="368">
        <v>0</v>
      </c>
      <c r="J66" s="368">
        <v>-5399</v>
      </c>
      <c r="K66" s="368">
        <v>-5183</v>
      </c>
      <c r="L66" s="369">
        <v>4.2000000000000003E-2</v>
      </c>
      <c r="P66" s="405"/>
      <c r="Q66" s="370"/>
      <c r="S66" s="401"/>
      <c r="T66" s="370"/>
      <c r="U66" s="307"/>
      <c r="V66" s="370"/>
      <c r="W66" s="370"/>
      <c r="X66" s="370"/>
      <c r="Y66" s="370"/>
      <c r="Z66" s="307"/>
      <c r="AC66" s="253"/>
      <c r="AD66" s="253"/>
      <c r="AF66" s="253"/>
      <c r="AG66" s="253"/>
      <c r="AI66" s="253"/>
      <c r="AJ66" s="253"/>
      <c r="AK66" s="253"/>
      <c r="AL66" s="253"/>
    </row>
    <row r="67" spans="1:38" ht="12.75" thickBot="1" x14ac:dyDescent="0.25">
      <c r="A67" s="374" t="s">
        <v>181</v>
      </c>
      <c r="B67" s="368">
        <v>-4372</v>
      </c>
      <c r="C67" s="368">
        <v>-3683</v>
      </c>
      <c r="D67" s="369">
        <v>0.187</v>
      </c>
      <c r="E67" s="368">
        <v>-315</v>
      </c>
      <c r="F67" s="368">
        <v>-479</v>
      </c>
      <c r="G67" s="369">
        <v>-0.34200000000000003</v>
      </c>
      <c r="H67" s="368">
        <v>0</v>
      </c>
      <c r="I67" s="368">
        <v>0</v>
      </c>
      <c r="J67" s="368">
        <v>-4687</v>
      </c>
      <c r="K67" s="368">
        <v>-4162</v>
      </c>
      <c r="L67" s="369">
        <v>0.126</v>
      </c>
      <c r="P67" s="405"/>
      <c r="Q67" s="370"/>
      <c r="S67" s="401"/>
      <c r="T67" s="370"/>
      <c r="U67" s="307"/>
      <c r="V67" s="370"/>
      <c r="W67" s="370"/>
      <c r="X67" s="370"/>
      <c r="Y67" s="370"/>
      <c r="Z67" s="307"/>
      <c r="AC67" s="253"/>
      <c r="AD67" s="253"/>
      <c r="AF67" s="253"/>
      <c r="AG67" s="253"/>
      <c r="AI67" s="253"/>
      <c r="AJ67" s="253"/>
      <c r="AK67" s="253"/>
      <c r="AL67" s="253"/>
    </row>
    <row r="68" spans="1:38" ht="12.75" thickBot="1" x14ac:dyDescent="0.25">
      <c r="A68" s="385" t="s">
        <v>481</v>
      </c>
      <c r="B68" s="368">
        <v>-3809</v>
      </c>
      <c r="C68" s="368">
        <v>-3201</v>
      </c>
      <c r="D68" s="369">
        <v>0.19</v>
      </c>
      <c r="E68" s="368">
        <v>-315</v>
      </c>
      <c r="F68" s="368">
        <v>-479</v>
      </c>
      <c r="G68" s="369">
        <v>-0.34200000000000003</v>
      </c>
      <c r="H68" s="368">
        <v>0</v>
      </c>
      <c r="I68" s="368">
        <v>0</v>
      </c>
      <c r="J68" s="368">
        <v>-4124</v>
      </c>
      <c r="K68" s="368">
        <v>-3680</v>
      </c>
      <c r="L68" s="369">
        <v>0.121</v>
      </c>
      <c r="P68" s="405"/>
      <c r="Q68" s="370"/>
      <c r="S68" s="401"/>
      <c r="T68" s="370"/>
      <c r="U68" s="307"/>
      <c r="V68" s="370"/>
      <c r="W68" s="370"/>
      <c r="X68" s="370"/>
      <c r="Y68" s="370"/>
      <c r="Z68" s="307"/>
      <c r="AC68" s="253"/>
      <c r="AD68" s="253"/>
      <c r="AF68" s="253"/>
      <c r="AG68" s="253"/>
      <c r="AI68" s="253"/>
      <c r="AJ68" s="253"/>
      <c r="AK68" s="253"/>
      <c r="AL68" s="253"/>
    </row>
    <row r="69" spans="1:38" ht="12.75" thickBot="1" x14ac:dyDescent="0.25">
      <c r="A69" s="374" t="s">
        <v>183</v>
      </c>
      <c r="B69" s="368">
        <v>2903</v>
      </c>
      <c r="C69" s="368">
        <v>606</v>
      </c>
      <c r="D69" s="369" t="s">
        <v>4</v>
      </c>
      <c r="E69" s="368">
        <v>4</v>
      </c>
      <c r="F69" s="368">
        <v>-2</v>
      </c>
      <c r="G69" s="369" t="s">
        <v>4</v>
      </c>
      <c r="H69" s="368">
        <v>0</v>
      </c>
      <c r="I69" s="368">
        <v>0</v>
      </c>
      <c r="J69" s="368">
        <v>2907</v>
      </c>
      <c r="K69" s="368">
        <v>604</v>
      </c>
      <c r="L69" s="369" t="s">
        <v>4</v>
      </c>
      <c r="P69" s="405"/>
      <c r="Q69" s="370"/>
      <c r="S69" s="401"/>
      <c r="T69" s="370"/>
      <c r="U69" s="307"/>
      <c r="V69" s="370"/>
      <c r="W69" s="370"/>
      <c r="X69" s="370"/>
      <c r="Y69" s="370"/>
      <c r="Z69" s="307"/>
      <c r="AC69" s="253"/>
      <c r="AD69" s="253"/>
      <c r="AF69" s="253"/>
      <c r="AG69" s="253"/>
      <c r="AI69" s="253"/>
      <c r="AJ69" s="253"/>
      <c r="AK69" s="253"/>
      <c r="AL69" s="253"/>
    </row>
    <row r="70" spans="1:38" ht="12.75" thickBot="1" x14ac:dyDescent="0.25">
      <c r="A70" s="385" t="s">
        <v>482</v>
      </c>
      <c r="B70" s="368">
        <v>1677</v>
      </c>
      <c r="C70" s="368">
        <v>201</v>
      </c>
      <c r="D70" s="369" t="s">
        <v>4</v>
      </c>
      <c r="E70" s="368">
        <v>4</v>
      </c>
      <c r="F70" s="368">
        <v>-2</v>
      </c>
      <c r="G70" s="369" t="s">
        <v>4</v>
      </c>
      <c r="H70" s="368">
        <v>0</v>
      </c>
      <c r="I70" s="368">
        <v>0</v>
      </c>
      <c r="J70" s="368">
        <v>1681</v>
      </c>
      <c r="K70" s="368">
        <v>199</v>
      </c>
      <c r="L70" s="369" t="s">
        <v>4</v>
      </c>
      <c r="P70" s="405"/>
      <c r="Q70" s="370"/>
      <c r="S70" s="401"/>
      <c r="T70" s="370"/>
      <c r="U70" s="307"/>
      <c r="V70" s="370"/>
      <c r="W70" s="370"/>
      <c r="X70" s="370"/>
      <c r="Y70" s="370"/>
      <c r="Z70" s="307"/>
      <c r="AC70" s="253"/>
      <c r="AD70" s="253"/>
      <c r="AF70" s="253"/>
      <c r="AG70" s="253"/>
      <c r="AI70" s="253"/>
      <c r="AJ70" s="253"/>
      <c r="AK70" s="253"/>
      <c r="AL70" s="253"/>
    </row>
    <row r="71" spans="1:38" ht="12.75" thickBot="1" x14ac:dyDescent="0.25">
      <c r="A71" s="374" t="s">
        <v>185</v>
      </c>
      <c r="B71" s="368">
        <v>-1351</v>
      </c>
      <c r="C71" s="368">
        <v>-483</v>
      </c>
      <c r="D71" s="369" t="s">
        <v>4</v>
      </c>
      <c r="E71" s="368">
        <v>-90</v>
      </c>
      <c r="F71" s="368">
        <v>-50</v>
      </c>
      <c r="G71" s="369">
        <v>0.8</v>
      </c>
      <c r="H71" s="368">
        <v>0</v>
      </c>
      <c r="I71" s="368">
        <v>0</v>
      </c>
      <c r="J71" s="368">
        <v>-1441</v>
      </c>
      <c r="K71" s="368">
        <v>-533</v>
      </c>
      <c r="L71" s="369" t="s">
        <v>4</v>
      </c>
      <c r="P71" s="405"/>
      <c r="Q71" s="370"/>
      <c r="S71" s="401"/>
      <c r="T71" s="370"/>
      <c r="U71" s="307"/>
      <c r="V71" s="370"/>
      <c r="W71" s="370"/>
      <c r="X71" s="370"/>
      <c r="Y71" s="370"/>
      <c r="Z71" s="307"/>
      <c r="AC71" s="253"/>
      <c r="AD71" s="253"/>
      <c r="AF71" s="253"/>
      <c r="AG71" s="253"/>
      <c r="AI71" s="253"/>
      <c r="AJ71" s="253"/>
      <c r="AK71" s="253"/>
      <c r="AL71" s="253"/>
    </row>
    <row r="72" spans="1:38" ht="12.75" thickBot="1" x14ac:dyDescent="0.25">
      <c r="A72" s="371" t="s">
        <v>386</v>
      </c>
      <c r="B72" s="375">
        <v>36</v>
      </c>
      <c r="C72" s="375">
        <v>2681</v>
      </c>
      <c r="D72" s="373">
        <v>-0.98699999999999999</v>
      </c>
      <c r="E72" s="375">
        <v>-20</v>
      </c>
      <c r="F72" s="375">
        <v>4703</v>
      </c>
      <c r="G72" s="373" t="s">
        <v>4</v>
      </c>
      <c r="H72" s="375">
        <v>0</v>
      </c>
      <c r="I72" s="375">
        <v>0</v>
      </c>
      <c r="J72" s="375">
        <v>16</v>
      </c>
      <c r="K72" s="375">
        <v>7384</v>
      </c>
      <c r="L72" s="373">
        <v>-0.998</v>
      </c>
      <c r="P72" s="405"/>
      <c r="Q72" s="370"/>
      <c r="S72" s="401"/>
      <c r="T72" s="376"/>
      <c r="U72" s="335"/>
      <c r="V72" s="376"/>
      <c r="W72" s="376"/>
      <c r="X72" s="376"/>
      <c r="Y72" s="376"/>
      <c r="Z72" s="335"/>
      <c r="AC72" s="253"/>
      <c r="AD72" s="253"/>
      <c r="AF72" s="253"/>
      <c r="AG72" s="253"/>
      <c r="AI72" s="253"/>
      <c r="AJ72" s="253"/>
      <c r="AK72" s="253"/>
      <c r="AL72" s="253"/>
    </row>
    <row r="73" spans="1:38" ht="12.75" thickBot="1" x14ac:dyDescent="0.25">
      <c r="A73" s="374" t="s">
        <v>187</v>
      </c>
      <c r="B73" s="368">
        <v>0</v>
      </c>
      <c r="C73" s="368">
        <v>0</v>
      </c>
      <c r="D73" s="369" t="s">
        <v>4</v>
      </c>
      <c r="E73" s="368">
        <v>0</v>
      </c>
      <c r="F73" s="368">
        <v>0</v>
      </c>
      <c r="G73" s="369" t="s">
        <v>4</v>
      </c>
      <c r="H73" s="368">
        <v>0</v>
      </c>
      <c r="I73" s="368">
        <v>0</v>
      </c>
      <c r="J73" s="368">
        <v>0</v>
      </c>
      <c r="K73" s="368">
        <v>0</v>
      </c>
      <c r="L73" s="369" t="s">
        <v>4</v>
      </c>
      <c r="P73" s="405"/>
      <c r="Q73" s="376"/>
      <c r="S73" s="401"/>
      <c r="T73" s="370"/>
      <c r="U73" s="307"/>
      <c r="V73" s="370"/>
      <c r="W73" s="370"/>
      <c r="X73" s="370"/>
      <c r="Y73" s="370"/>
      <c r="Z73" s="307"/>
      <c r="AC73" s="253"/>
      <c r="AD73" s="253"/>
      <c r="AF73" s="253"/>
      <c r="AG73" s="253"/>
      <c r="AI73" s="253"/>
      <c r="AJ73" s="253"/>
      <c r="AK73" s="253"/>
      <c r="AL73" s="253"/>
    </row>
    <row r="74" spans="1:38" ht="12.75" thickBot="1" x14ac:dyDescent="0.25">
      <c r="A74" s="371" t="s">
        <v>387</v>
      </c>
      <c r="B74" s="375">
        <v>36</v>
      </c>
      <c r="C74" s="375">
        <v>2681</v>
      </c>
      <c r="D74" s="373">
        <v>-0.98699999999999999</v>
      </c>
      <c r="E74" s="375">
        <v>-20</v>
      </c>
      <c r="F74" s="375">
        <v>4703</v>
      </c>
      <c r="G74" s="373" t="s">
        <v>4</v>
      </c>
      <c r="H74" s="375">
        <v>0</v>
      </c>
      <c r="I74" s="375">
        <v>0</v>
      </c>
      <c r="J74" s="387">
        <v>16</v>
      </c>
      <c r="K74" s="387">
        <v>7384</v>
      </c>
      <c r="L74" s="373">
        <v>-0.998</v>
      </c>
      <c r="P74" s="405"/>
      <c r="Q74" s="370"/>
      <c r="S74" s="401"/>
      <c r="T74" s="376"/>
      <c r="U74" s="335"/>
      <c r="V74" s="376"/>
      <c r="W74" s="376"/>
      <c r="X74" s="388"/>
      <c r="Y74" s="388"/>
      <c r="Z74" s="335"/>
      <c r="AC74" s="253"/>
      <c r="AD74" s="253"/>
      <c r="AF74" s="253"/>
      <c r="AG74" s="253"/>
      <c r="AI74" s="253"/>
      <c r="AJ74" s="253"/>
      <c r="AK74" s="253"/>
      <c r="AL74" s="253"/>
    </row>
    <row r="75" spans="1:38" ht="12.75" thickBot="1" x14ac:dyDescent="0.25">
      <c r="A75" s="389" t="s">
        <v>189</v>
      </c>
      <c r="B75" s="387"/>
      <c r="C75" s="387"/>
      <c r="D75" s="390"/>
      <c r="E75" s="387"/>
      <c r="F75" s="387"/>
      <c r="G75" s="390"/>
      <c r="H75" s="387"/>
      <c r="I75" s="387"/>
      <c r="J75" s="387"/>
      <c r="K75" s="387"/>
      <c r="L75" s="390"/>
      <c r="P75" s="376"/>
      <c r="Q75" s="376"/>
      <c r="S75" s="388"/>
      <c r="T75" s="388"/>
      <c r="U75" s="391"/>
      <c r="V75" s="388"/>
      <c r="W75" s="388"/>
      <c r="X75" s="388"/>
      <c r="Y75" s="388"/>
      <c r="Z75" s="391"/>
    </row>
    <row r="76" spans="1:38" ht="12.75" thickBot="1" x14ac:dyDescent="0.25">
      <c r="A76" s="392" t="s">
        <v>190</v>
      </c>
      <c r="B76" s="368">
        <v>-125</v>
      </c>
      <c r="C76" s="368">
        <v>2482</v>
      </c>
      <c r="D76" s="369" t="s">
        <v>4</v>
      </c>
      <c r="E76" s="368">
        <v>-20</v>
      </c>
      <c r="F76" s="368">
        <v>4703</v>
      </c>
      <c r="G76" s="369" t="s">
        <v>4</v>
      </c>
      <c r="H76" s="368">
        <v>0</v>
      </c>
      <c r="I76" s="368">
        <v>0</v>
      </c>
      <c r="J76" s="368">
        <v>-145</v>
      </c>
      <c r="K76" s="368">
        <v>7185</v>
      </c>
      <c r="L76" s="369" t="s">
        <v>4</v>
      </c>
      <c r="P76" s="405"/>
      <c r="Q76" s="384"/>
      <c r="S76" s="401"/>
      <c r="T76" s="370"/>
      <c r="U76" s="307"/>
      <c r="V76" s="370"/>
      <c r="W76" s="370"/>
      <c r="X76" s="370"/>
      <c r="Y76" s="370"/>
      <c r="Z76" s="307"/>
      <c r="AC76" s="253"/>
      <c r="AD76" s="253"/>
      <c r="AF76" s="253"/>
      <c r="AG76" s="253"/>
      <c r="AI76" s="253"/>
      <c r="AJ76" s="253"/>
      <c r="AK76" s="253"/>
      <c r="AL76" s="253"/>
    </row>
    <row r="77" spans="1:38" ht="12.75" thickBot="1" x14ac:dyDescent="0.25">
      <c r="A77" s="393" t="s">
        <v>191</v>
      </c>
      <c r="B77" s="383">
        <v>161</v>
      </c>
      <c r="C77" s="383">
        <v>199</v>
      </c>
      <c r="D77" s="394">
        <v>-0.191</v>
      </c>
      <c r="E77" s="383">
        <v>0</v>
      </c>
      <c r="F77" s="383">
        <v>0</v>
      </c>
      <c r="G77" s="394" t="s">
        <v>4</v>
      </c>
      <c r="H77" s="383">
        <v>0</v>
      </c>
      <c r="I77" s="383">
        <v>0</v>
      </c>
      <c r="J77" s="383">
        <v>161</v>
      </c>
      <c r="K77" s="383">
        <v>199</v>
      </c>
      <c r="L77" s="394">
        <v>-0.191</v>
      </c>
      <c r="P77" s="405"/>
      <c r="Q77" s="384"/>
      <c r="S77" s="401"/>
      <c r="T77" s="384"/>
      <c r="U77" s="332"/>
      <c r="V77" s="384"/>
      <c r="W77" s="384"/>
      <c r="X77" s="384"/>
      <c r="Y77" s="384"/>
      <c r="Z77" s="332"/>
      <c r="AC77" s="253"/>
      <c r="AD77" s="253"/>
      <c r="AF77" s="253"/>
      <c r="AG77" s="253"/>
      <c r="AI77" s="253"/>
      <c r="AJ77" s="253"/>
      <c r="AK77" s="253"/>
      <c r="AL77" s="253"/>
    </row>
    <row r="78" spans="1:38" ht="12.75" thickBot="1" x14ac:dyDescent="0.25">
      <c r="A78" s="395"/>
      <c r="B78" s="384"/>
      <c r="C78" s="384"/>
      <c r="D78" s="396"/>
      <c r="E78" s="384"/>
      <c r="F78" s="384"/>
      <c r="G78" s="396"/>
      <c r="H78" s="384"/>
      <c r="I78" s="384"/>
      <c r="J78" s="384"/>
      <c r="K78" s="384"/>
      <c r="L78" s="396"/>
      <c r="P78" s="376"/>
      <c r="Q78" s="376"/>
      <c r="S78" s="384"/>
      <c r="T78" s="384"/>
      <c r="U78" s="332"/>
      <c r="V78" s="384"/>
      <c r="W78" s="384"/>
      <c r="X78" s="384"/>
      <c r="Y78" s="384"/>
      <c r="Z78" s="332"/>
    </row>
    <row r="79" spans="1:38" ht="12.75" thickBot="1" x14ac:dyDescent="0.25">
      <c r="A79" s="371" t="s">
        <v>483</v>
      </c>
      <c r="B79" s="375">
        <v>-961</v>
      </c>
      <c r="C79" s="375">
        <v>2361</v>
      </c>
      <c r="D79" s="373" t="s">
        <v>4</v>
      </c>
      <c r="E79" s="375">
        <v>-20</v>
      </c>
      <c r="F79" s="375">
        <v>4703</v>
      </c>
      <c r="G79" s="373" t="s">
        <v>4</v>
      </c>
      <c r="H79" s="375">
        <v>0</v>
      </c>
      <c r="I79" s="375">
        <v>0</v>
      </c>
      <c r="J79" s="375">
        <v>-981</v>
      </c>
      <c r="K79" s="375">
        <v>7064</v>
      </c>
      <c r="L79" s="373" t="s">
        <v>4</v>
      </c>
      <c r="P79" s="405"/>
      <c r="Q79" s="401"/>
      <c r="S79" s="401"/>
      <c r="T79" s="376"/>
      <c r="U79" s="335"/>
      <c r="V79" s="376"/>
      <c r="W79" s="376"/>
      <c r="X79" s="376"/>
      <c r="Y79" s="376"/>
      <c r="Z79" s="335"/>
      <c r="AC79" s="253"/>
      <c r="AD79" s="253"/>
      <c r="AF79" s="253"/>
      <c r="AG79" s="253"/>
      <c r="AI79" s="253"/>
      <c r="AJ79" s="253"/>
      <c r="AK79" s="253"/>
      <c r="AL79" s="253"/>
    </row>
    <row r="80" spans="1:38" ht="12.75" thickBot="1" x14ac:dyDescent="0.25">
      <c r="A80" s="389" t="s">
        <v>189</v>
      </c>
      <c r="B80" s="397"/>
      <c r="C80" s="397"/>
      <c r="D80" s="390"/>
      <c r="E80" s="397"/>
      <c r="F80" s="397"/>
      <c r="G80" s="390"/>
      <c r="H80" s="397"/>
      <c r="I80" s="397"/>
      <c r="J80" s="397"/>
      <c r="K80" s="397"/>
      <c r="L80" s="390"/>
      <c r="P80" s="401"/>
      <c r="Q80" s="401"/>
      <c r="S80" s="398"/>
      <c r="T80" s="398"/>
      <c r="U80" s="391"/>
      <c r="V80" s="398"/>
      <c r="W80" s="398"/>
      <c r="X80" s="398"/>
      <c r="Y80" s="398"/>
      <c r="Z80" s="391"/>
    </row>
    <row r="81" spans="1:41" ht="12.75" thickBot="1" x14ac:dyDescent="0.25">
      <c r="A81" s="392" t="s">
        <v>190</v>
      </c>
      <c r="B81" s="399">
        <v>-1122</v>
      </c>
      <c r="C81" s="399">
        <v>2162</v>
      </c>
      <c r="D81" s="369" t="s">
        <v>4</v>
      </c>
      <c r="E81" s="399">
        <v>-20</v>
      </c>
      <c r="F81" s="399">
        <v>4703</v>
      </c>
      <c r="G81" s="369" t="s">
        <v>4</v>
      </c>
      <c r="H81" s="399">
        <v>0</v>
      </c>
      <c r="I81" s="399">
        <v>0</v>
      </c>
      <c r="J81" s="400">
        <v>-1142</v>
      </c>
      <c r="K81" s="400">
        <v>6865</v>
      </c>
      <c r="L81" s="369" t="s">
        <v>4</v>
      </c>
      <c r="P81" s="405"/>
      <c r="S81" s="401"/>
      <c r="T81" s="401"/>
      <c r="U81" s="307"/>
      <c r="V81" s="401"/>
      <c r="W81" s="401"/>
      <c r="X81" s="402"/>
      <c r="Y81" s="402"/>
      <c r="Z81" s="307"/>
      <c r="AC81" s="253"/>
      <c r="AD81" s="253"/>
      <c r="AF81" s="253"/>
      <c r="AG81" s="253"/>
      <c r="AI81" s="253"/>
      <c r="AJ81" s="253"/>
      <c r="AK81" s="253"/>
      <c r="AL81" s="253"/>
    </row>
    <row r="82" spans="1:41" ht="12.75" thickBot="1" x14ac:dyDescent="0.25">
      <c r="A82" s="403" t="s">
        <v>191</v>
      </c>
      <c r="B82" s="399">
        <v>161</v>
      </c>
      <c r="C82" s="399">
        <v>199</v>
      </c>
      <c r="D82" s="394">
        <v>-0.191</v>
      </c>
      <c r="E82" s="399">
        <v>0</v>
      </c>
      <c r="F82" s="399">
        <v>0</v>
      </c>
      <c r="G82" s="394" t="s">
        <v>4</v>
      </c>
      <c r="H82" s="399">
        <v>0</v>
      </c>
      <c r="I82" s="399">
        <v>0</v>
      </c>
      <c r="J82" s="399">
        <v>161</v>
      </c>
      <c r="K82" s="399">
        <v>199</v>
      </c>
      <c r="L82" s="394">
        <v>-0.191</v>
      </c>
      <c r="P82" s="405"/>
      <c r="S82" s="401"/>
      <c r="T82" s="401"/>
      <c r="U82" s="332"/>
      <c r="V82" s="401"/>
      <c r="W82" s="401"/>
      <c r="X82" s="401"/>
      <c r="Y82" s="401"/>
      <c r="Z82" s="332"/>
      <c r="AC82" s="253"/>
      <c r="AD82" s="253"/>
      <c r="AF82" s="253"/>
      <c r="AG82" s="253"/>
      <c r="AI82" s="253"/>
      <c r="AJ82" s="253"/>
      <c r="AK82" s="253"/>
      <c r="AL82" s="253"/>
    </row>
    <row r="83" spans="1:41" x14ac:dyDescent="0.25">
      <c r="B83" s="240"/>
      <c r="C83" s="240"/>
      <c r="D83" s="240"/>
      <c r="S83" s="239"/>
    </row>
    <row r="84" spans="1:41" x14ac:dyDescent="0.25">
      <c r="B84" s="240"/>
      <c r="C84" s="240"/>
      <c r="D84" s="240"/>
      <c r="S84" s="239"/>
    </row>
    <row r="85" spans="1:41" x14ac:dyDescent="0.25">
      <c r="A85" s="268" t="s">
        <v>193</v>
      </c>
      <c r="B85" s="467" t="s">
        <v>468</v>
      </c>
      <c r="C85" s="467"/>
      <c r="D85" s="467"/>
      <c r="E85" s="467" t="s">
        <v>469</v>
      </c>
      <c r="F85" s="467"/>
      <c r="G85" s="467"/>
      <c r="H85" s="467" t="s">
        <v>470</v>
      </c>
      <c r="I85" s="467"/>
      <c r="J85" s="467" t="s">
        <v>471</v>
      </c>
      <c r="K85" s="467"/>
      <c r="L85" s="467"/>
      <c r="AE85" s="469"/>
      <c r="AF85" s="469"/>
      <c r="AG85" s="469"/>
      <c r="AH85" s="469"/>
      <c r="AI85" s="469"/>
      <c r="AJ85" s="469"/>
      <c r="AK85" s="469"/>
      <c r="AL85" s="469"/>
      <c r="AM85" s="469"/>
      <c r="AN85" s="469"/>
      <c r="AO85" s="469"/>
    </row>
    <row r="86" spans="1:41" ht="12.75" thickBot="1" x14ac:dyDescent="0.3">
      <c r="A86" s="406" t="s">
        <v>0</v>
      </c>
      <c r="B86" s="361" t="s">
        <v>152</v>
      </c>
      <c r="C86" s="361" t="s">
        <v>153</v>
      </c>
      <c r="D86" s="361" t="s">
        <v>3</v>
      </c>
      <c r="E86" s="361" t="s">
        <v>152</v>
      </c>
      <c r="F86" s="361" t="s">
        <v>153</v>
      </c>
      <c r="G86" s="361" t="s">
        <v>3</v>
      </c>
      <c r="H86" s="361" t="s">
        <v>152</v>
      </c>
      <c r="I86" s="361" t="s">
        <v>153</v>
      </c>
      <c r="J86" s="361" t="s">
        <v>152</v>
      </c>
      <c r="K86" s="361" t="s">
        <v>153</v>
      </c>
      <c r="L86" s="361" t="s">
        <v>3</v>
      </c>
      <c r="AE86" s="362"/>
      <c r="AF86" s="362"/>
      <c r="AG86" s="362"/>
      <c r="AH86" s="362"/>
      <c r="AI86" s="362"/>
      <c r="AJ86" s="362"/>
      <c r="AK86" s="362"/>
      <c r="AL86" s="362"/>
      <c r="AM86" s="362"/>
      <c r="AN86" s="362"/>
      <c r="AO86" s="362"/>
    </row>
    <row r="87" spans="1:41" ht="12.75" thickBot="1" x14ac:dyDescent="0.3">
      <c r="A87" s="407" t="s">
        <v>194</v>
      </c>
      <c r="B87" s="408"/>
      <c r="C87" s="408"/>
      <c r="D87" s="408"/>
      <c r="E87" s="409"/>
      <c r="F87" s="409"/>
      <c r="G87" s="410"/>
      <c r="H87" s="410"/>
      <c r="I87" s="410"/>
      <c r="J87" s="410"/>
      <c r="K87" s="410"/>
      <c r="L87" s="410"/>
      <c r="AE87" s="411"/>
      <c r="AF87" s="411"/>
      <c r="AG87" s="411"/>
      <c r="AH87" s="239"/>
      <c r="AI87" s="239"/>
    </row>
    <row r="88" spans="1:41" ht="12.75" thickBot="1" x14ac:dyDescent="0.3">
      <c r="A88" s="254" t="s">
        <v>195</v>
      </c>
      <c r="B88" s="255">
        <v>14036</v>
      </c>
      <c r="C88" s="255">
        <v>15439</v>
      </c>
      <c r="D88" s="256">
        <v>-9.0873761253967178E-2</v>
      </c>
      <c r="E88" s="255">
        <v>4111</v>
      </c>
      <c r="F88" s="255">
        <v>8821</v>
      </c>
      <c r="G88" s="256">
        <v>-0.53395306654574304</v>
      </c>
      <c r="H88" s="255">
        <v>-737</v>
      </c>
      <c r="I88" s="255">
        <v>-1082</v>
      </c>
      <c r="J88" s="255">
        <v>17410</v>
      </c>
      <c r="K88" s="255">
        <v>23178</v>
      </c>
      <c r="L88" s="256">
        <v>-0.24885667443265169</v>
      </c>
      <c r="M88" s="412"/>
      <c r="N88" s="412"/>
      <c r="O88" s="253"/>
      <c r="P88" s="253"/>
      <c r="Q88" s="253"/>
      <c r="R88" s="253"/>
      <c r="S88" s="253"/>
      <c r="T88" s="253"/>
      <c r="U88" s="253"/>
      <c r="V88" s="253"/>
      <c r="W88" s="253"/>
      <c r="X88" s="253"/>
      <c r="Y88" s="253"/>
      <c r="Z88" s="253"/>
      <c r="AA88" s="253"/>
      <c r="AB88" s="253"/>
      <c r="AE88" s="413"/>
      <c r="AF88" s="413"/>
      <c r="AG88" s="332"/>
      <c r="AH88" s="413"/>
      <c r="AI88" s="413"/>
      <c r="AJ88" s="332"/>
      <c r="AK88" s="413"/>
      <c r="AL88" s="413"/>
      <c r="AM88" s="413"/>
      <c r="AN88" s="413"/>
      <c r="AO88" s="332"/>
    </row>
    <row r="89" spans="1:41" ht="12.75" thickBot="1" x14ac:dyDescent="0.3">
      <c r="A89" s="254" t="s">
        <v>196</v>
      </c>
      <c r="B89" s="255">
        <v>-8053</v>
      </c>
      <c r="C89" s="255">
        <v>-7859</v>
      </c>
      <c r="D89" s="256">
        <v>2.4685074436951338E-2</v>
      </c>
      <c r="E89" s="255">
        <v>-2069</v>
      </c>
      <c r="F89" s="255">
        <v>-3313</v>
      </c>
      <c r="G89" s="256">
        <v>-0.37549049200120732</v>
      </c>
      <c r="H89" s="255">
        <v>737</v>
      </c>
      <c r="I89" s="255">
        <v>1082</v>
      </c>
      <c r="J89" s="255">
        <v>-9385</v>
      </c>
      <c r="K89" s="255">
        <v>-10090</v>
      </c>
      <c r="L89" s="256">
        <v>-6.9871159563924645E-2</v>
      </c>
      <c r="M89" s="412"/>
      <c r="N89" s="412"/>
      <c r="O89" s="253"/>
      <c r="P89" s="253"/>
      <c r="Q89" s="253"/>
      <c r="R89" s="253"/>
      <c r="S89" s="253"/>
      <c r="T89" s="253"/>
      <c r="U89" s="253"/>
      <c r="V89" s="253"/>
      <c r="W89" s="253"/>
      <c r="X89" s="253"/>
      <c r="Y89" s="253"/>
      <c r="Z89" s="253"/>
      <c r="AA89" s="253"/>
      <c r="AB89" s="253"/>
      <c r="AE89" s="413"/>
      <c r="AF89" s="413"/>
      <c r="AG89" s="332"/>
      <c r="AH89" s="413"/>
      <c r="AI89" s="413"/>
      <c r="AJ89" s="332"/>
      <c r="AK89" s="413"/>
      <c r="AL89" s="413"/>
      <c r="AM89" s="413"/>
      <c r="AN89" s="413"/>
      <c r="AO89" s="332"/>
    </row>
    <row r="90" spans="1:41" ht="12.75" thickBot="1" x14ac:dyDescent="0.3">
      <c r="A90" s="251" t="s">
        <v>197</v>
      </c>
      <c r="B90" s="252">
        <v>5983</v>
      </c>
      <c r="C90" s="252">
        <v>7580</v>
      </c>
      <c r="D90" s="250">
        <v>-0.21068601583113455</v>
      </c>
      <c r="E90" s="252">
        <v>2042</v>
      </c>
      <c r="F90" s="252">
        <v>5508</v>
      </c>
      <c r="G90" s="250">
        <v>-0.62926652142338413</v>
      </c>
      <c r="H90" s="252">
        <v>0</v>
      </c>
      <c r="I90" s="252">
        <v>0</v>
      </c>
      <c r="J90" s="252">
        <v>8025</v>
      </c>
      <c r="K90" s="252">
        <v>13088</v>
      </c>
      <c r="L90" s="250">
        <v>-0.38684290953545231</v>
      </c>
      <c r="M90" s="412"/>
      <c r="N90" s="412"/>
      <c r="O90" s="253"/>
      <c r="P90" s="253"/>
      <c r="Q90" s="253"/>
      <c r="R90" s="253"/>
      <c r="S90" s="253"/>
      <c r="T90" s="253"/>
      <c r="U90" s="253"/>
      <c r="V90" s="253"/>
      <c r="W90" s="253"/>
      <c r="X90" s="253"/>
      <c r="Y90" s="253"/>
      <c r="Z90" s="253"/>
      <c r="AA90" s="253"/>
      <c r="AB90" s="253"/>
      <c r="AE90" s="414"/>
      <c r="AF90" s="414"/>
      <c r="AG90" s="391"/>
      <c r="AH90" s="414"/>
      <c r="AI90" s="414"/>
      <c r="AJ90" s="391"/>
      <c r="AK90" s="414"/>
      <c r="AL90" s="414"/>
      <c r="AM90" s="414"/>
      <c r="AN90" s="414"/>
      <c r="AO90" s="391"/>
    </row>
    <row r="91" spans="1:41" ht="12.75" thickBot="1" x14ac:dyDescent="0.3">
      <c r="A91" s="254" t="s">
        <v>198</v>
      </c>
      <c r="B91" s="255">
        <v>-2392</v>
      </c>
      <c r="C91" s="255">
        <v>-2073</v>
      </c>
      <c r="D91" s="256">
        <v>0.15388326097443317</v>
      </c>
      <c r="E91" s="255">
        <v>-1552</v>
      </c>
      <c r="F91" s="255">
        <v>-990</v>
      </c>
      <c r="G91" s="256">
        <v>0.56767676767676778</v>
      </c>
      <c r="H91" s="255">
        <v>0</v>
      </c>
      <c r="I91" s="255">
        <v>0</v>
      </c>
      <c r="J91" s="255">
        <v>-3944</v>
      </c>
      <c r="K91" s="255">
        <v>-3063</v>
      </c>
      <c r="L91" s="256">
        <v>0.2876265099575579</v>
      </c>
      <c r="M91" s="412"/>
      <c r="N91" s="412"/>
      <c r="O91" s="253"/>
      <c r="P91" s="253"/>
      <c r="Q91" s="253"/>
      <c r="R91" s="253"/>
      <c r="S91" s="253"/>
      <c r="T91" s="253"/>
      <c r="U91" s="253"/>
      <c r="V91" s="253"/>
      <c r="W91" s="253"/>
      <c r="X91" s="253"/>
      <c r="Y91" s="253"/>
      <c r="Z91" s="253"/>
      <c r="AA91" s="253"/>
      <c r="AB91" s="253"/>
      <c r="AE91" s="413"/>
      <c r="AF91" s="413"/>
      <c r="AG91" s="332"/>
      <c r="AH91" s="413"/>
      <c r="AI91" s="413"/>
      <c r="AJ91" s="332"/>
      <c r="AK91" s="413"/>
      <c r="AL91" s="413"/>
      <c r="AM91" s="413"/>
      <c r="AN91" s="413"/>
      <c r="AO91" s="332"/>
    </row>
    <row r="92" spans="1:41" ht="12.75" thickBot="1" x14ac:dyDescent="0.3">
      <c r="A92" s="254" t="s">
        <v>199</v>
      </c>
      <c r="B92" s="255">
        <v>-1059</v>
      </c>
      <c r="C92" s="255">
        <v>-1444</v>
      </c>
      <c r="D92" s="256">
        <v>-0.2666204986149584</v>
      </c>
      <c r="E92" s="255">
        <v>-530</v>
      </c>
      <c r="F92" s="255">
        <v>-871</v>
      </c>
      <c r="G92" s="256">
        <v>-0.39150401836969007</v>
      </c>
      <c r="H92" s="255">
        <v>0</v>
      </c>
      <c r="I92" s="255">
        <v>0</v>
      </c>
      <c r="J92" s="255">
        <v>-1589</v>
      </c>
      <c r="K92" s="255">
        <v>-2315</v>
      </c>
      <c r="L92" s="256">
        <v>-0.31360691144708419</v>
      </c>
      <c r="M92" s="412"/>
      <c r="N92" s="412"/>
      <c r="O92" s="253"/>
      <c r="P92" s="253"/>
      <c r="Q92" s="253"/>
      <c r="R92" s="253"/>
      <c r="S92" s="253"/>
      <c r="T92" s="253"/>
      <c r="U92" s="253"/>
      <c r="V92" s="253"/>
      <c r="W92" s="253"/>
      <c r="X92" s="253"/>
      <c r="Y92" s="253"/>
      <c r="Z92" s="253"/>
      <c r="AA92" s="253"/>
      <c r="AB92" s="253"/>
      <c r="AE92" s="413"/>
      <c r="AF92" s="413"/>
      <c r="AG92" s="332"/>
      <c r="AH92" s="413"/>
      <c r="AI92" s="413"/>
      <c r="AJ92" s="332"/>
      <c r="AK92" s="413"/>
      <c r="AL92" s="413"/>
      <c r="AM92" s="413"/>
      <c r="AN92" s="413"/>
      <c r="AO92" s="332"/>
    </row>
    <row r="93" spans="1:41" ht="12.75" thickBot="1" x14ac:dyDescent="0.3">
      <c r="A93" s="248" t="s">
        <v>200</v>
      </c>
      <c r="B93" s="260">
        <v>-1429</v>
      </c>
      <c r="C93" s="260">
        <v>-1761</v>
      </c>
      <c r="D93" s="261">
        <v>-0.1885292447473027</v>
      </c>
      <c r="E93" s="260">
        <v>-530</v>
      </c>
      <c r="F93" s="260">
        <v>-871</v>
      </c>
      <c r="G93" s="261">
        <v>-0.39150401836969007</v>
      </c>
      <c r="H93" s="260">
        <v>0</v>
      </c>
      <c r="I93" s="260">
        <v>0</v>
      </c>
      <c r="J93" s="260">
        <v>-1959</v>
      </c>
      <c r="K93" s="260">
        <v>-2632</v>
      </c>
      <c r="L93" s="261">
        <v>-0.2556990881458967</v>
      </c>
      <c r="M93" s="412"/>
      <c r="N93" s="412"/>
      <c r="O93" s="253"/>
      <c r="P93" s="253"/>
      <c r="Q93" s="253"/>
      <c r="R93" s="253"/>
      <c r="S93" s="253"/>
      <c r="T93" s="253"/>
      <c r="U93" s="253"/>
      <c r="V93" s="253"/>
      <c r="W93" s="253"/>
      <c r="X93" s="253"/>
      <c r="Y93" s="253"/>
      <c r="Z93" s="253"/>
      <c r="AA93" s="253"/>
      <c r="AB93" s="253"/>
      <c r="AE93" s="415"/>
      <c r="AF93" s="415"/>
      <c r="AG93" s="416"/>
      <c r="AH93" s="415"/>
      <c r="AI93" s="415"/>
      <c r="AJ93" s="416"/>
      <c r="AK93" s="415"/>
      <c r="AL93" s="415"/>
      <c r="AM93" s="415"/>
      <c r="AN93" s="415"/>
      <c r="AO93" s="416"/>
    </row>
    <row r="94" spans="1:41" ht="12.75" thickBot="1" x14ac:dyDescent="0.3">
      <c r="A94" s="254" t="s">
        <v>201</v>
      </c>
      <c r="B94" s="255">
        <v>-350</v>
      </c>
      <c r="C94" s="255">
        <v>-268</v>
      </c>
      <c r="D94" s="256">
        <v>0.30597014925373145</v>
      </c>
      <c r="E94" s="255">
        <v>-31</v>
      </c>
      <c r="F94" s="255">
        <v>721</v>
      </c>
      <c r="G94" s="256" t="s">
        <v>4</v>
      </c>
      <c r="H94" s="255">
        <v>0</v>
      </c>
      <c r="I94" s="255">
        <v>0</v>
      </c>
      <c r="J94" s="255">
        <v>-381</v>
      </c>
      <c r="K94" s="255">
        <v>453</v>
      </c>
      <c r="L94" s="256" t="s">
        <v>4</v>
      </c>
      <c r="M94" s="412"/>
      <c r="N94" s="412"/>
      <c r="O94" s="253"/>
      <c r="P94" s="253"/>
      <c r="Q94" s="253"/>
      <c r="R94" s="253"/>
      <c r="S94" s="253"/>
      <c r="T94" s="253"/>
      <c r="U94" s="253"/>
      <c r="V94" s="253"/>
      <c r="W94" s="253"/>
      <c r="X94" s="253"/>
      <c r="Y94" s="253"/>
      <c r="Z94" s="253"/>
      <c r="AA94" s="253"/>
      <c r="AB94" s="253"/>
      <c r="AE94" s="413"/>
      <c r="AF94" s="413"/>
      <c r="AG94" s="332"/>
      <c r="AH94" s="413"/>
      <c r="AI94" s="413"/>
      <c r="AJ94" s="332"/>
      <c r="AK94" s="413"/>
      <c r="AL94" s="413"/>
      <c r="AM94" s="413"/>
      <c r="AN94" s="413"/>
      <c r="AO94" s="332"/>
    </row>
    <row r="95" spans="1:41" ht="12.75" thickBot="1" x14ac:dyDescent="0.3">
      <c r="A95" s="251" t="s">
        <v>202</v>
      </c>
      <c r="B95" s="252">
        <v>2182</v>
      </c>
      <c r="C95" s="252">
        <v>3795</v>
      </c>
      <c r="D95" s="250">
        <v>-0.42503293807641629</v>
      </c>
      <c r="E95" s="252">
        <v>-71</v>
      </c>
      <c r="F95" s="252">
        <v>4368</v>
      </c>
      <c r="G95" s="250" t="s">
        <v>4</v>
      </c>
      <c r="H95" s="252">
        <v>0</v>
      </c>
      <c r="I95" s="252">
        <v>0</v>
      </c>
      <c r="J95" s="252">
        <v>2111</v>
      </c>
      <c r="K95" s="252">
        <v>8163</v>
      </c>
      <c r="L95" s="250">
        <v>-0.74139409530809752</v>
      </c>
      <c r="M95" s="412"/>
      <c r="N95" s="412"/>
      <c r="O95" s="253"/>
      <c r="P95" s="253"/>
      <c r="Q95" s="253"/>
      <c r="R95" s="253"/>
      <c r="S95" s="253"/>
      <c r="T95" s="253"/>
      <c r="U95" s="253"/>
      <c r="V95" s="253"/>
      <c r="W95" s="253"/>
      <c r="X95" s="253"/>
      <c r="Y95" s="253"/>
      <c r="Z95" s="253"/>
      <c r="AA95" s="253"/>
      <c r="AB95" s="253"/>
      <c r="AE95" s="414"/>
      <c r="AF95" s="414"/>
      <c r="AG95" s="391"/>
      <c r="AH95" s="414"/>
      <c r="AI95" s="414"/>
      <c r="AJ95" s="391"/>
      <c r="AK95" s="414"/>
      <c r="AL95" s="414"/>
      <c r="AM95" s="414"/>
      <c r="AN95" s="414"/>
      <c r="AO95" s="391"/>
    </row>
    <row r="96" spans="1:41" ht="12.75" thickBot="1" x14ac:dyDescent="0.3">
      <c r="A96" s="254" t="s">
        <v>203</v>
      </c>
      <c r="B96" s="255">
        <v>-10</v>
      </c>
      <c r="C96" s="255">
        <v>-2</v>
      </c>
      <c r="D96" s="256" t="s">
        <v>4</v>
      </c>
      <c r="E96" s="255">
        <v>0</v>
      </c>
      <c r="F96" s="255">
        <v>0</v>
      </c>
      <c r="G96" s="256" t="s">
        <v>4</v>
      </c>
      <c r="H96" s="255">
        <v>0</v>
      </c>
      <c r="I96" s="255">
        <v>0</v>
      </c>
      <c r="J96" s="255">
        <v>-10</v>
      </c>
      <c r="K96" s="255">
        <v>-2</v>
      </c>
      <c r="L96" s="256" t="s">
        <v>4</v>
      </c>
      <c r="M96" s="412"/>
      <c r="N96" s="412"/>
      <c r="O96" s="253"/>
      <c r="P96" s="253"/>
      <c r="Q96" s="253"/>
      <c r="R96" s="253"/>
      <c r="S96" s="253"/>
      <c r="T96" s="253"/>
      <c r="U96" s="253"/>
      <c r="V96" s="253"/>
      <c r="W96" s="253"/>
      <c r="X96" s="253"/>
      <c r="Y96" s="253"/>
      <c r="Z96" s="253"/>
      <c r="AA96" s="253"/>
      <c r="AB96" s="253"/>
      <c r="AE96" s="413"/>
      <c r="AF96" s="413"/>
      <c r="AG96" s="332"/>
      <c r="AH96" s="413"/>
      <c r="AI96" s="413"/>
      <c r="AJ96" s="332"/>
      <c r="AK96" s="413"/>
      <c r="AL96" s="413"/>
      <c r="AM96" s="413"/>
      <c r="AN96" s="413"/>
      <c r="AO96" s="332"/>
    </row>
    <row r="97" spans="1:41" ht="12.75" thickBot="1" x14ac:dyDescent="0.3">
      <c r="A97" s="251" t="s">
        <v>204</v>
      </c>
      <c r="B97" s="252">
        <v>2172</v>
      </c>
      <c r="C97" s="252">
        <v>3793</v>
      </c>
      <c r="D97" s="250">
        <v>-0.4273662008963881</v>
      </c>
      <c r="E97" s="252">
        <v>-71</v>
      </c>
      <c r="F97" s="252">
        <v>4368</v>
      </c>
      <c r="G97" s="250" t="s">
        <v>4</v>
      </c>
      <c r="H97" s="252">
        <v>0</v>
      </c>
      <c r="I97" s="252">
        <v>0</v>
      </c>
      <c r="J97" s="252">
        <v>2101</v>
      </c>
      <c r="K97" s="252">
        <v>8161</v>
      </c>
      <c r="L97" s="250">
        <v>-0.74255605930645752</v>
      </c>
      <c r="M97" s="412"/>
      <c r="N97" s="412"/>
      <c r="O97" s="253"/>
      <c r="P97" s="253"/>
      <c r="Q97" s="253"/>
      <c r="R97" s="253"/>
      <c r="S97" s="253"/>
      <c r="T97" s="253"/>
      <c r="U97" s="253"/>
      <c r="V97" s="253"/>
      <c r="W97" s="253"/>
      <c r="X97" s="253"/>
      <c r="Y97" s="253"/>
      <c r="Z97" s="253"/>
      <c r="AA97" s="253"/>
      <c r="AB97" s="253"/>
      <c r="AE97" s="414"/>
      <c r="AF97" s="414"/>
      <c r="AG97" s="391"/>
      <c r="AH97" s="414"/>
      <c r="AI97" s="414"/>
      <c r="AJ97" s="391"/>
      <c r="AK97" s="414"/>
      <c r="AL97" s="414"/>
      <c r="AM97" s="414"/>
      <c r="AN97" s="414"/>
      <c r="AO97" s="391"/>
    </row>
    <row r="98" spans="1:41" ht="12.75" thickBot="1" x14ac:dyDescent="0.3">
      <c r="A98" s="251" t="s">
        <v>205</v>
      </c>
      <c r="B98" s="252">
        <v>1802</v>
      </c>
      <c r="C98" s="252">
        <v>3476</v>
      </c>
      <c r="D98" s="250">
        <v>-0.4815880322209436</v>
      </c>
      <c r="E98" s="252">
        <v>-71</v>
      </c>
      <c r="F98" s="252">
        <v>4368</v>
      </c>
      <c r="G98" s="250" t="s">
        <v>4</v>
      </c>
      <c r="H98" s="252">
        <v>0</v>
      </c>
      <c r="I98" s="252">
        <v>0</v>
      </c>
      <c r="J98" s="252">
        <v>1731</v>
      </c>
      <c r="K98" s="252">
        <v>7844</v>
      </c>
      <c r="L98" s="250">
        <v>-0.77932177460479346</v>
      </c>
      <c r="M98" s="412"/>
      <c r="N98" s="412"/>
      <c r="O98" s="253"/>
      <c r="P98" s="253"/>
      <c r="Q98" s="253"/>
      <c r="R98" s="253"/>
      <c r="S98" s="253"/>
      <c r="T98" s="253"/>
      <c r="U98" s="253"/>
      <c r="V98" s="253"/>
      <c r="W98" s="253"/>
      <c r="X98" s="253"/>
      <c r="Y98" s="253"/>
      <c r="Z98" s="253"/>
      <c r="AA98" s="253"/>
      <c r="AB98" s="253"/>
      <c r="AE98" s="414"/>
      <c r="AF98" s="414"/>
      <c r="AG98" s="391"/>
      <c r="AH98" s="414"/>
      <c r="AI98" s="414"/>
      <c r="AJ98" s="391"/>
      <c r="AK98" s="414"/>
      <c r="AL98" s="414"/>
      <c r="AM98" s="414"/>
      <c r="AN98" s="414"/>
      <c r="AO98" s="391"/>
    </row>
    <row r="99" spans="1:41" ht="12.75" thickBot="1" x14ac:dyDescent="0.3">
      <c r="A99" s="254"/>
      <c r="B99" s="255"/>
      <c r="C99" s="255"/>
      <c r="D99" s="256"/>
      <c r="E99" s="255"/>
      <c r="F99" s="255"/>
      <c r="G99" s="256"/>
      <c r="H99" s="255"/>
      <c r="I99" s="255"/>
      <c r="J99" s="255"/>
      <c r="K99" s="255"/>
      <c r="L99" s="256"/>
      <c r="O99" s="253"/>
      <c r="P99" s="253"/>
      <c r="Q99" s="253"/>
      <c r="R99" s="253"/>
      <c r="S99" s="253"/>
      <c r="T99" s="253"/>
      <c r="U99" s="253"/>
      <c r="V99" s="253"/>
      <c r="W99" s="253"/>
      <c r="X99" s="253"/>
      <c r="Y99" s="253"/>
      <c r="Z99" s="253"/>
      <c r="AA99" s="253"/>
      <c r="AB99" s="253"/>
      <c r="AE99" s="413"/>
      <c r="AF99" s="413"/>
      <c r="AG99" s="332"/>
      <c r="AH99" s="413"/>
      <c r="AI99" s="413"/>
      <c r="AJ99" s="332"/>
      <c r="AK99" s="413"/>
      <c r="AL99" s="413"/>
      <c r="AM99" s="413"/>
      <c r="AN99" s="413"/>
      <c r="AO99" s="332"/>
    </row>
    <row r="100" spans="1:41" ht="12.75" thickBot="1" x14ac:dyDescent="0.3">
      <c r="A100" s="251" t="s">
        <v>206</v>
      </c>
      <c r="B100" s="255"/>
      <c r="C100" s="255"/>
      <c r="D100" s="256"/>
      <c r="E100" s="255"/>
      <c r="F100" s="255"/>
      <c r="G100" s="256"/>
      <c r="H100" s="255"/>
      <c r="I100" s="255"/>
      <c r="J100" s="255"/>
      <c r="K100" s="255"/>
      <c r="L100" s="256"/>
      <c r="O100" s="253"/>
      <c r="P100" s="253"/>
      <c r="Q100" s="253"/>
      <c r="R100" s="253"/>
      <c r="S100" s="253"/>
      <c r="T100" s="253"/>
      <c r="U100" s="253"/>
      <c r="V100" s="253"/>
      <c r="W100" s="253"/>
      <c r="X100" s="253"/>
      <c r="Y100" s="253"/>
      <c r="Z100" s="253"/>
      <c r="AA100" s="253"/>
      <c r="AB100" s="253"/>
      <c r="AE100" s="413"/>
      <c r="AF100" s="413"/>
      <c r="AG100" s="332"/>
      <c r="AH100" s="413"/>
      <c r="AI100" s="413"/>
      <c r="AJ100" s="332"/>
      <c r="AK100" s="413"/>
      <c r="AL100" s="413"/>
      <c r="AM100" s="413"/>
      <c r="AN100" s="413"/>
      <c r="AO100" s="332"/>
    </row>
    <row r="101" spans="1:41" ht="12.75" thickBot="1" x14ac:dyDescent="0.3">
      <c r="A101" s="254" t="s">
        <v>207</v>
      </c>
      <c r="B101" s="255">
        <v>-1566</v>
      </c>
      <c r="C101" s="255">
        <v>-1544</v>
      </c>
      <c r="D101" s="256">
        <v>1.4248704663212486E-2</v>
      </c>
      <c r="E101" s="255">
        <v>-92</v>
      </c>
      <c r="F101" s="255">
        <v>-204</v>
      </c>
      <c r="G101" s="256">
        <v>-0.5490196078431373</v>
      </c>
      <c r="H101" s="255">
        <v>0</v>
      </c>
      <c r="I101" s="255">
        <v>0</v>
      </c>
      <c r="J101" s="255">
        <v>-1658</v>
      </c>
      <c r="K101" s="255">
        <v>-1748</v>
      </c>
      <c r="L101" s="256">
        <v>-5.1487414187643021E-2</v>
      </c>
      <c r="M101" s="412"/>
      <c r="N101" s="412"/>
      <c r="O101" s="253"/>
      <c r="P101" s="253"/>
      <c r="Q101" s="253"/>
      <c r="R101" s="253"/>
      <c r="S101" s="253"/>
      <c r="T101" s="253"/>
      <c r="U101" s="253"/>
      <c r="V101" s="253"/>
      <c r="W101" s="253"/>
      <c r="X101" s="253"/>
      <c r="Y101" s="253"/>
      <c r="Z101" s="253"/>
      <c r="AA101" s="253"/>
      <c r="AB101" s="253"/>
      <c r="AE101" s="413"/>
      <c r="AF101" s="413"/>
      <c r="AG101" s="332"/>
      <c r="AH101" s="413"/>
      <c r="AI101" s="413"/>
      <c r="AJ101" s="332"/>
      <c r="AK101" s="413"/>
      <c r="AL101" s="413"/>
      <c r="AM101" s="413"/>
      <c r="AN101" s="413"/>
      <c r="AO101" s="332"/>
    </row>
    <row r="102" spans="1:41" ht="12.75" thickBot="1" x14ac:dyDescent="0.3">
      <c r="A102" s="254" t="s">
        <v>209</v>
      </c>
      <c r="B102" s="255">
        <v>117</v>
      </c>
      <c r="C102" s="255">
        <v>139</v>
      </c>
      <c r="D102" s="256">
        <v>-0.15827338129496404</v>
      </c>
      <c r="E102" s="255">
        <v>14</v>
      </c>
      <c r="F102" s="255">
        <v>83</v>
      </c>
      <c r="G102" s="256">
        <v>-0.83132530120481929</v>
      </c>
      <c r="H102" s="255">
        <v>0</v>
      </c>
      <c r="I102" s="255">
        <v>0</v>
      </c>
      <c r="J102" s="255">
        <v>131</v>
      </c>
      <c r="K102" s="255">
        <v>222</v>
      </c>
      <c r="L102" s="256">
        <v>-0.40990990990990994</v>
      </c>
      <c r="M102" s="412"/>
      <c r="N102" s="412"/>
      <c r="O102" s="253"/>
      <c r="P102" s="253"/>
      <c r="Q102" s="253"/>
      <c r="R102" s="253"/>
      <c r="S102" s="253"/>
      <c r="T102" s="253"/>
      <c r="U102" s="253"/>
      <c r="V102" s="253"/>
      <c r="W102" s="253"/>
      <c r="X102" s="253"/>
      <c r="Y102" s="253"/>
      <c r="Z102" s="253"/>
      <c r="AA102" s="253"/>
      <c r="AB102" s="253"/>
      <c r="AE102" s="413"/>
      <c r="AF102" s="413"/>
      <c r="AG102" s="332"/>
      <c r="AH102" s="413"/>
      <c r="AI102" s="413"/>
      <c r="AJ102" s="332"/>
      <c r="AK102" s="413"/>
      <c r="AL102" s="413"/>
      <c r="AM102" s="413"/>
      <c r="AN102" s="413"/>
      <c r="AO102" s="332"/>
    </row>
    <row r="103" spans="1:41" ht="12.75" thickBot="1" x14ac:dyDescent="0.3">
      <c r="A103" s="254" t="s">
        <v>390</v>
      </c>
      <c r="B103" s="255">
        <v>-148</v>
      </c>
      <c r="C103" s="255">
        <v>-7</v>
      </c>
      <c r="D103" s="256" t="s">
        <v>4</v>
      </c>
      <c r="E103" s="255">
        <v>0</v>
      </c>
      <c r="F103" s="255">
        <v>-543</v>
      </c>
      <c r="G103" s="256" t="s">
        <v>4</v>
      </c>
      <c r="H103" s="255">
        <v>0</v>
      </c>
      <c r="I103" s="255">
        <v>0</v>
      </c>
      <c r="J103" s="255">
        <v>-148</v>
      </c>
      <c r="K103" s="255">
        <v>-550</v>
      </c>
      <c r="L103" s="256">
        <v>-0.73090909090909095</v>
      </c>
      <c r="M103" s="412"/>
      <c r="N103" s="412"/>
      <c r="O103" s="253"/>
      <c r="P103" s="253"/>
      <c r="Q103" s="253"/>
      <c r="R103" s="253"/>
      <c r="S103" s="253"/>
      <c r="T103" s="253"/>
      <c r="U103" s="253"/>
      <c r="V103" s="253"/>
      <c r="W103" s="253"/>
      <c r="X103" s="253"/>
      <c r="Y103" s="253"/>
      <c r="Z103" s="253"/>
      <c r="AA103" s="253"/>
      <c r="AB103" s="253"/>
      <c r="AE103" s="413"/>
      <c r="AF103" s="413"/>
      <c r="AG103" s="332"/>
      <c r="AH103" s="413"/>
      <c r="AI103" s="413"/>
      <c r="AJ103" s="332"/>
      <c r="AK103" s="413"/>
      <c r="AL103" s="413"/>
      <c r="AM103" s="413"/>
      <c r="AN103" s="413"/>
      <c r="AO103" s="332"/>
    </row>
    <row r="104" spans="1:41" ht="12.75" thickBot="1" x14ac:dyDescent="0.3">
      <c r="A104" s="251" t="s">
        <v>211</v>
      </c>
      <c r="B104" s="252">
        <v>-1597</v>
      </c>
      <c r="C104" s="252">
        <v>-1412</v>
      </c>
      <c r="D104" s="250">
        <v>0.13101983002832851</v>
      </c>
      <c r="E104" s="252">
        <v>-78</v>
      </c>
      <c r="F104" s="252">
        <v>-664</v>
      </c>
      <c r="G104" s="250">
        <v>-0.88253012048192769</v>
      </c>
      <c r="H104" s="252">
        <v>0</v>
      </c>
      <c r="I104" s="252">
        <v>0</v>
      </c>
      <c r="J104" s="252">
        <v>-1675</v>
      </c>
      <c r="K104" s="252">
        <v>-2076</v>
      </c>
      <c r="L104" s="250">
        <v>-0.19315992292870909</v>
      </c>
      <c r="M104" s="412"/>
      <c r="N104" s="412"/>
      <c r="O104" s="253"/>
      <c r="P104" s="253"/>
      <c r="Q104" s="253"/>
      <c r="R104" s="253"/>
      <c r="S104" s="253"/>
      <c r="T104" s="253"/>
      <c r="U104" s="253"/>
      <c r="V104" s="253"/>
      <c r="W104" s="253"/>
      <c r="X104" s="253"/>
      <c r="Y104" s="253"/>
      <c r="Z104" s="253"/>
      <c r="AA104" s="253"/>
      <c r="AB104" s="253"/>
      <c r="AE104" s="414"/>
      <c r="AF104" s="414"/>
      <c r="AG104" s="391"/>
      <c r="AH104" s="414"/>
      <c r="AI104" s="414"/>
      <c r="AJ104" s="391"/>
      <c r="AK104" s="414"/>
      <c r="AL104" s="414"/>
      <c r="AM104" s="414"/>
      <c r="AN104" s="414"/>
      <c r="AO104" s="391"/>
    </row>
    <row r="105" spans="1:41" ht="12.75" thickBot="1" x14ac:dyDescent="0.3">
      <c r="A105" s="251"/>
      <c r="B105" s="252"/>
      <c r="C105" s="252"/>
      <c r="D105" s="250"/>
      <c r="E105" s="252"/>
      <c r="F105" s="252"/>
      <c r="G105" s="250"/>
      <c r="H105" s="252"/>
      <c r="I105" s="252"/>
      <c r="J105" s="252"/>
      <c r="K105" s="252"/>
      <c r="L105" s="250"/>
      <c r="O105" s="253"/>
      <c r="P105" s="253"/>
      <c r="Q105" s="253"/>
      <c r="R105" s="253"/>
      <c r="S105" s="253"/>
      <c r="T105" s="253"/>
      <c r="U105" s="253"/>
      <c r="V105" s="253"/>
      <c r="W105" s="253"/>
      <c r="X105" s="253"/>
      <c r="Y105" s="253"/>
      <c r="Z105" s="253"/>
      <c r="AA105" s="253"/>
      <c r="AB105" s="253"/>
      <c r="AE105" s="414"/>
      <c r="AF105" s="414"/>
      <c r="AG105" s="391"/>
      <c r="AH105" s="414"/>
      <c r="AI105" s="414"/>
      <c r="AJ105" s="391"/>
      <c r="AK105" s="414"/>
      <c r="AL105" s="414"/>
      <c r="AM105" s="414"/>
      <c r="AN105" s="414"/>
      <c r="AO105" s="391"/>
    </row>
    <row r="106" spans="1:41" ht="12.75" thickBot="1" x14ac:dyDescent="0.3">
      <c r="A106" s="251" t="s">
        <v>212</v>
      </c>
      <c r="B106" s="252"/>
      <c r="C106" s="252"/>
      <c r="D106" s="250"/>
      <c r="E106" s="252"/>
      <c r="F106" s="252"/>
      <c r="G106" s="250"/>
      <c r="H106" s="252"/>
      <c r="I106" s="252"/>
      <c r="J106" s="252"/>
      <c r="K106" s="252"/>
      <c r="L106" s="250"/>
      <c r="O106" s="253"/>
      <c r="P106" s="253"/>
      <c r="Q106" s="253"/>
      <c r="R106" s="253"/>
      <c r="S106" s="253"/>
      <c r="T106" s="253"/>
      <c r="U106" s="253"/>
      <c r="V106" s="253"/>
      <c r="W106" s="253"/>
      <c r="X106" s="253"/>
      <c r="Y106" s="253"/>
      <c r="Z106" s="253"/>
      <c r="AA106" s="253"/>
      <c r="AB106" s="253"/>
      <c r="AE106" s="414"/>
      <c r="AF106" s="414"/>
      <c r="AG106" s="391"/>
      <c r="AH106" s="414"/>
      <c r="AI106" s="414"/>
      <c r="AJ106" s="391"/>
      <c r="AK106" s="414"/>
      <c r="AL106" s="414"/>
      <c r="AM106" s="414"/>
      <c r="AN106" s="414"/>
      <c r="AO106" s="391"/>
    </row>
    <row r="107" spans="1:41" ht="12.75" thickBot="1" x14ac:dyDescent="0.3">
      <c r="A107" s="254" t="s">
        <v>213</v>
      </c>
      <c r="B107" s="255">
        <v>0</v>
      </c>
      <c r="C107" s="255">
        <v>-75</v>
      </c>
      <c r="D107" s="256" t="s">
        <v>4</v>
      </c>
      <c r="E107" s="255">
        <v>0</v>
      </c>
      <c r="F107" s="255">
        <v>0</v>
      </c>
      <c r="G107" s="256" t="s">
        <v>4</v>
      </c>
      <c r="H107" s="255">
        <v>0</v>
      </c>
      <c r="I107" s="255">
        <v>0</v>
      </c>
      <c r="J107" s="255">
        <v>0</v>
      </c>
      <c r="K107" s="255">
        <v>-75</v>
      </c>
      <c r="L107" s="256" t="s">
        <v>4</v>
      </c>
      <c r="M107" s="412"/>
      <c r="N107" s="412"/>
      <c r="O107" s="253"/>
      <c r="P107" s="253"/>
      <c r="Q107" s="253"/>
      <c r="R107" s="253"/>
      <c r="S107" s="253"/>
      <c r="T107" s="253"/>
      <c r="U107" s="253"/>
      <c r="V107" s="253"/>
      <c r="W107" s="253"/>
      <c r="X107" s="253"/>
      <c r="Y107" s="253"/>
      <c r="Z107" s="253"/>
      <c r="AA107" s="253"/>
      <c r="AB107" s="253"/>
      <c r="AE107" s="413"/>
      <c r="AF107" s="413"/>
      <c r="AG107" s="332"/>
      <c r="AH107" s="413"/>
      <c r="AI107" s="413"/>
      <c r="AJ107" s="332"/>
      <c r="AK107" s="413"/>
      <c r="AL107" s="413"/>
      <c r="AM107" s="413"/>
      <c r="AN107" s="413"/>
      <c r="AO107" s="332"/>
    </row>
    <row r="108" spans="1:41" ht="12.75" thickBot="1" x14ac:dyDescent="0.3">
      <c r="A108" s="254" t="s">
        <v>214</v>
      </c>
      <c r="B108" s="255">
        <v>-154</v>
      </c>
      <c r="C108" s="255">
        <v>-191</v>
      </c>
      <c r="D108" s="256">
        <v>-0.19371727748691103</v>
      </c>
      <c r="E108" s="255">
        <v>0</v>
      </c>
      <c r="F108" s="255">
        <v>0</v>
      </c>
      <c r="G108" s="256" t="s">
        <v>4</v>
      </c>
      <c r="H108" s="255">
        <v>0</v>
      </c>
      <c r="I108" s="255">
        <v>0</v>
      </c>
      <c r="J108" s="255">
        <v>-154</v>
      </c>
      <c r="K108" s="255">
        <v>-191</v>
      </c>
      <c r="L108" s="256">
        <v>-0.19371727748691103</v>
      </c>
      <c r="M108" s="412"/>
      <c r="N108" s="412"/>
      <c r="O108" s="253"/>
      <c r="P108" s="253"/>
      <c r="Q108" s="253"/>
      <c r="R108" s="253"/>
      <c r="S108" s="253"/>
      <c r="T108" s="253"/>
      <c r="U108" s="253"/>
      <c r="V108" s="253"/>
      <c r="W108" s="253"/>
      <c r="X108" s="253"/>
      <c r="Y108" s="253"/>
      <c r="Z108" s="253"/>
      <c r="AA108" s="253"/>
      <c r="AB108" s="253"/>
      <c r="AE108" s="413"/>
      <c r="AF108" s="413"/>
      <c r="AG108" s="332"/>
      <c r="AH108" s="413"/>
      <c r="AI108" s="413"/>
      <c r="AJ108" s="332"/>
      <c r="AK108" s="413"/>
      <c r="AL108" s="413"/>
      <c r="AM108" s="413"/>
      <c r="AN108" s="413"/>
      <c r="AO108" s="332"/>
    </row>
    <row r="109" spans="1:41" ht="12.75" thickBot="1" x14ac:dyDescent="0.3">
      <c r="A109" s="254" t="s">
        <v>215</v>
      </c>
      <c r="B109" s="255">
        <v>-216</v>
      </c>
      <c r="C109" s="255">
        <v>-126</v>
      </c>
      <c r="D109" s="256">
        <v>0.71428571428571419</v>
      </c>
      <c r="E109" s="255">
        <v>0</v>
      </c>
      <c r="F109" s="255">
        <v>0</v>
      </c>
      <c r="G109" s="256" t="s">
        <v>4</v>
      </c>
      <c r="H109" s="255">
        <v>0</v>
      </c>
      <c r="I109" s="255">
        <v>0</v>
      </c>
      <c r="J109" s="255">
        <v>-216</v>
      </c>
      <c r="K109" s="255">
        <v>-126</v>
      </c>
      <c r="L109" s="256">
        <v>0.71428571428571419</v>
      </c>
      <c r="M109" s="412"/>
      <c r="N109" s="412"/>
      <c r="O109" s="253"/>
      <c r="P109" s="253"/>
      <c r="Q109" s="253"/>
      <c r="R109" s="253"/>
      <c r="S109" s="253"/>
      <c r="T109" s="253"/>
      <c r="U109" s="253"/>
      <c r="V109" s="253"/>
      <c r="W109" s="253"/>
      <c r="X109" s="253"/>
      <c r="Y109" s="253"/>
      <c r="Z109" s="253"/>
      <c r="AA109" s="253"/>
      <c r="AB109" s="253"/>
      <c r="AE109" s="413"/>
      <c r="AF109" s="413"/>
      <c r="AG109" s="332"/>
      <c r="AH109" s="413"/>
      <c r="AI109" s="413"/>
      <c r="AJ109" s="332"/>
      <c r="AK109" s="413"/>
      <c r="AL109" s="413"/>
      <c r="AM109" s="413"/>
      <c r="AN109" s="413"/>
      <c r="AO109" s="332"/>
    </row>
    <row r="110" spans="1:41" ht="12.75" thickBot="1" x14ac:dyDescent="0.3">
      <c r="A110" s="254" t="s">
        <v>216</v>
      </c>
      <c r="B110" s="255">
        <v>1124</v>
      </c>
      <c r="C110" s="255">
        <v>3897</v>
      </c>
      <c r="D110" s="256">
        <v>-0.71157300487554531</v>
      </c>
      <c r="E110" s="255">
        <v>-235</v>
      </c>
      <c r="F110" s="255">
        <v>-1341</v>
      </c>
      <c r="G110" s="256">
        <v>-0.8247576435495898</v>
      </c>
      <c r="H110" s="255">
        <v>0</v>
      </c>
      <c r="I110" s="255">
        <v>0</v>
      </c>
      <c r="J110" s="255">
        <v>889</v>
      </c>
      <c r="K110" s="255">
        <v>2556</v>
      </c>
      <c r="L110" s="256">
        <v>-0.65219092331768391</v>
      </c>
      <c r="M110" s="412"/>
      <c r="N110" s="412"/>
      <c r="O110" s="253"/>
      <c r="P110" s="253"/>
      <c r="Q110" s="253"/>
      <c r="R110" s="253"/>
      <c r="S110" s="253"/>
      <c r="T110" s="253"/>
      <c r="U110" s="253"/>
      <c r="V110" s="253"/>
      <c r="W110" s="253"/>
      <c r="X110" s="253"/>
      <c r="Y110" s="253"/>
      <c r="Z110" s="253"/>
      <c r="AA110" s="253"/>
      <c r="AB110" s="253"/>
      <c r="AE110" s="413"/>
      <c r="AF110" s="413"/>
      <c r="AG110" s="332"/>
      <c r="AH110" s="413"/>
      <c r="AI110" s="413"/>
      <c r="AJ110" s="332"/>
      <c r="AK110" s="413"/>
      <c r="AL110" s="413"/>
      <c r="AM110" s="413"/>
      <c r="AN110" s="413"/>
      <c r="AO110" s="332"/>
    </row>
    <row r="111" spans="1:41" ht="12.75" thickBot="1" x14ac:dyDescent="0.3">
      <c r="A111" s="254" t="s">
        <v>217</v>
      </c>
      <c r="B111" s="255">
        <v>-837</v>
      </c>
      <c r="C111" s="255">
        <v>-1131</v>
      </c>
      <c r="D111" s="256">
        <v>-0.25994694960212206</v>
      </c>
      <c r="E111" s="255">
        <v>-102</v>
      </c>
      <c r="F111" s="255">
        <v>-629</v>
      </c>
      <c r="G111" s="256">
        <v>-0.83783783783783783</v>
      </c>
      <c r="H111" s="255">
        <v>0</v>
      </c>
      <c r="I111" s="255">
        <v>0</v>
      </c>
      <c r="J111" s="255">
        <v>-939</v>
      </c>
      <c r="K111" s="255">
        <v>-1760</v>
      </c>
      <c r="L111" s="256">
        <v>-0.46647727272727268</v>
      </c>
      <c r="M111" s="412"/>
      <c r="N111" s="412"/>
      <c r="O111" s="253"/>
      <c r="P111" s="253"/>
      <c r="Q111" s="253"/>
      <c r="R111" s="253"/>
      <c r="S111" s="253"/>
      <c r="T111" s="253"/>
      <c r="U111" s="253"/>
      <c r="V111" s="253"/>
      <c r="W111" s="253"/>
      <c r="X111" s="253"/>
      <c r="Y111" s="253"/>
      <c r="Z111" s="253"/>
      <c r="AA111" s="253"/>
      <c r="AB111" s="253"/>
      <c r="AE111" s="413"/>
      <c r="AF111" s="413"/>
      <c r="AG111" s="332"/>
      <c r="AH111" s="413"/>
      <c r="AI111" s="413"/>
      <c r="AJ111" s="332"/>
      <c r="AK111" s="413"/>
      <c r="AL111" s="413"/>
      <c r="AM111" s="413"/>
      <c r="AN111" s="413"/>
      <c r="AO111" s="332"/>
    </row>
    <row r="112" spans="1:41" ht="12.75" thickBot="1" x14ac:dyDescent="0.3">
      <c r="A112" s="251" t="s">
        <v>218</v>
      </c>
      <c r="B112" s="252">
        <v>-83</v>
      </c>
      <c r="C112" s="252">
        <v>2374</v>
      </c>
      <c r="D112" s="250" t="s">
        <v>4</v>
      </c>
      <c r="E112" s="252">
        <v>-337</v>
      </c>
      <c r="F112" s="252">
        <v>-1970</v>
      </c>
      <c r="G112" s="250">
        <v>-0.8289340101522843</v>
      </c>
      <c r="H112" s="252">
        <v>0</v>
      </c>
      <c r="I112" s="252">
        <v>0</v>
      </c>
      <c r="J112" s="252">
        <v>-420</v>
      </c>
      <c r="K112" s="252">
        <v>404</v>
      </c>
      <c r="L112" s="250" t="s">
        <v>4</v>
      </c>
      <c r="M112" s="412"/>
      <c r="N112" s="412"/>
      <c r="O112" s="253"/>
      <c r="P112" s="253"/>
      <c r="Q112" s="253"/>
      <c r="R112" s="253"/>
      <c r="S112" s="253"/>
      <c r="T112" s="253"/>
      <c r="U112" s="253"/>
      <c r="V112" s="253"/>
      <c r="W112" s="253"/>
      <c r="X112" s="253"/>
      <c r="Y112" s="253"/>
      <c r="Z112" s="253"/>
      <c r="AA112" s="253"/>
      <c r="AB112" s="253"/>
      <c r="AE112" s="414"/>
      <c r="AF112" s="414"/>
      <c r="AG112" s="391"/>
      <c r="AH112" s="414"/>
      <c r="AI112" s="414"/>
      <c r="AJ112" s="391"/>
      <c r="AK112" s="414"/>
      <c r="AL112" s="414"/>
      <c r="AM112" s="414"/>
      <c r="AN112" s="414"/>
      <c r="AO112" s="391"/>
    </row>
    <row r="113" spans="1:44" ht="12.75" thickBot="1" x14ac:dyDescent="0.3">
      <c r="A113" s="251" t="s">
        <v>219</v>
      </c>
      <c r="B113" s="252">
        <v>287</v>
      </c>
      <c r="C113" s="252">
        <v>2691</v>
      </c>
      <c r="D113" s="250">
        <v>-0.8933481976960238</v>
      </c>
      <c r="E113" s="252">
        <v>-337</v>
      </c>
      <c r="F113" s="252">
        <v>-1970</v>
      </c>
      <c r="G113" s="250">
        <v>-0.8289340101522843</v>
      </c>
      <c r="H113" s="252">
        <v>0</v>
      </c>
      <c r="I113" s="252">
        <v>0</v>
      </c>
      <c r="J113" s="252">
        <v>-50</v>
      </c>
      <c r="K113" s="252">
        <v>721</v>
      </c>
      <c r="L113" s="250" t="s">
        <v>4</v>
      </c>
      <c r="M113" s="412"/>
      <c r="N113" s="412"/>
      <c r="O113" s="253"/>
      <c r="P113" s="253"/>
      <c r="Q113" s="253"/>
      <c r="R113" s="253"/>
      <c r="S113" s="253"/>
      <c r="T113" s="253"/>
      <c r="U113" s="253"/>
      <c r="V113" s="253"/>
      <c r="W113" s="253"/>
      <c r="X113" s="253"/>
      <c r="Y113" s="253"/>
      <c r="Z113" s="253"/>
      <c r="AA113" s="253"/>
      <c r="AB113" s="253"/>
      <c r="AE113" s="414"/>
      <c r="AF113" s="414"/>
      <c r="AG113" s="391"/>
      <c r="AH113" s="414"/>
      <c r="AI113" s="414"/>
      <c r="AJ113" s="391"/>
      <c r="AK113" s="414"/>
      <c r="AL113" s="414"/>
      <c r="AM113" s="414"/>
      <c r="AN113" s="414"/>
      <c r="AO113" s="391"/>
    </row>
    <row r="114" spans="1:44" ht="12.75" thickBot="1" x14ac:dyDescent="0.3">
      <c r="A114" s="254"/>
      <c r="B114" s="255"/>
      <c r="C114" s="255"/>
      <c r="D114" s="256"/>
      <c r="E114" s="255"/>
      <c r="F114" s="255"/>
      <c r="G114" s="256"/>
      <c r="H114" s="255"/>
      <c r="I114" s="255"/>
      <c r="J114" s="255"/>
      <c r="K114" s="255"/>
      <c r="L114" s="256"/>
      <c r="O114" s="253"/>
      <c r="P114" s="253"/>
      <c r="Q114" s="253"/>
      <c r="R114" s="253"/>
      <c r="S114" s="253"/>
      <c r="T114" s="253"/>
      <c r="U114" s="253"/>
      <c r="V114" s="253"/>
      <c r="W114" s="253"/>
      <c r="X114" s="253"/>
      <c r="Y114" s="253"/>
      <c r="Z114" s="253"/>
      <c r="AA114" s="253"/>
      <c r="AB114" s="253"/>
      <c r="AE114" s="413"/>
      <c r="AF114" s="413"/>
      <c r="AG114" s="332"/>
      <c r="AH114" s="413"/>
      <c r="AI114" s="413"/>
      <c r="AJ114" s="332"/>
      <c r="AK114" s="413"/>
      <c r="AL114" s="413"/>
      <c r="AM114" s="413"/>
      <c r="AN114" s="413"/>
      <c r="AO114" s="332"/>
    </row>
    <row r="115" spans="1:44" ht="12.75" thickBot="1" x14ac:dyDescent="0.3">
      <c r="A115" s="254" t="s">
        <v>220</v>
      </c>
      <c r="B115" s="255">
        <v>5</v>
      </c>
      <c r="C115" s="255">
        <v>-29</v>
      </c>
      <c r="D115" s="256" t="s">
        <v>4</v>
      </c>
      <c r="E115" s="255">
        <v>-1</v>
      </c>
      <c r="F115" s="255">
        <v>-8</v>
      </c>
      <c r="G115" s="256" t="s">
        <v>4</v>
      </c>
      <c r="H115" s="255">
        <v>0</v>
      </c>
      <c r="I115" s="255">
        <v>0</v>
      </c>
      <c r="J115" s="255">
        <v>4</v>
      </c>
      <c r="K115" s="255">
        <v>-37</v>
      </c>
      <c r="L115" s="256" t="s">
        <v>4</v>
      </c>
      <c r="M115" s="417"/>
      <c r="N115" s="417"/>
      <c r="O115" s="253"/>
      <c r="P115" s="253"/>
      <c r="Q115" s="253"/>
      <c r="R115" s="253"/>
      <c r="S115" s="253"/>
      <c r="T115" s="253"/>
      <c r="U115" s="253"/>
      <c r="V115" s="253"/>
      <c r="W115" s="253"/>
      <c r="X115" s="253"/>
      <c r="Y115" s="253"/>
      <c r="Z115" s="253"/>
      <c r="AA115" s="253"/>
      <c r="AB115" s="253"/>
      <c r="AE115" s="413"/>
      <c r="AF115" s="413"/>
      <c r="AG115" s="332"/>
      <c r="AH115" s="413"/>
      <c r="AI115" s="413"/>
      <c r="AJ115" s="332"/>
      <c r="AK115" s="413"/>
      <c r="AL115" s="413"/>
      <c r="AM115" s="413"/>
      <c r="AN115" s="413"/>
      <c r="AO115" s="332"/>
    </row>
    <row r="116" spans="1:44" ht="12.75" thickBot="1" x14ac:dyDescent="0.3">
      <c r="A116" s="251" t="s">
        <v>221</v>
      </c>
      <c r="B116" s="252">
        <v>497</v>
      </c>
      <c r="C116" s="252">
        <v>4726</v>
      </c>
      <c r="D116" s="269">
        <v>-0.89504866694879393</v>
      </c>
      <c r="E116" s="252">
        <v>-487</v>
      </c>
      <c r="F116" s="252">
        <v>1726</v>
      </c>
      <c r="G116" s="269" t="s">
        <v>4</v>
      </c>
      <c r="H116" s="252">
        <v>0</v>
      </c>
      <c r="I116" s="252">
        <v>0</v>
      </c>
      <c r="J116" s="252">
        <v>10</v>
      </c>
      <c r="K116" s="252">
        <v>6452</v>
      </c>
      <c r="L116" s="269">
        <v>-0.99845009299442034</v>
      </c>
      <c r="M116" s="418"/>
      <c r="N116" s="418"/>
      <c r="O116" s="253"/>
      <c r="P116" s="253"/>
      <c r="Q116" s="253"/>
      <c r="R116" s="253"/>
      <c r="S116" s="253"/>
      <c r="T116" s="253"/>
      <c r="U116" s="253"/>
      <c r="V116" s="253"/>
      <c r="W116" s="253"/>
      <c r="X116" s="253"/>
      <c r="Y116" s="253"/>
      <c r="Z116" s="253"/>
      <c r="AA116" s="253"/>
      <c r="AB116" s="253"/>
    </row>
    <row r="117" spans="1:44" ht="12.75" thickBot="1" x14ac:dyDescent="0.3">
      <c r="A117" s="251" t="s">
        <v>222</v>
      </c>
      <c r="B117" s="252">
        <v>613</v>
      </c>
      <c r="C117" s="252">
        <v>2004</v>
      </c>
      <c r="D117" s="250">
        <v>-0.69411177644710587</v>
      </c>
      <c r="E117" s="252">
        <v>1106</v>
      </c>
      <c r="F117" s="252">
        <v>1537</v>
      </c>
      <c r="G117" s="250">
        <v>-0.28106701366297981</v>
      </c>
      <c r="H117" s="252">
        <v>0</v>
      </c>
      <c r="I117" s="252">
        <v>0</v>
      </c>
      <c r="J117" s="252">
        <v>1719</v>
      </c>
      <c r="K117" s="252">
        <v>3541</v>
      </c>
      <c r="L117" s="250">
        <v>-0.51482632024851738</v>
      </c>
      <c r="M117" s="412"/>
      <c r="N117" s="412"/>
      <c r="O117" s="253"/>
      <c r="P117" s="253"/>
      <c r="Q117" s="253"/>
      <c r="R117" s="253"/>
      <c r="S117" s="253"/>
      <c r="T117" s="253"/>
      <c r="U117" s="253"/>
      <c r="V117" s="253"/>
      <c r="W117" s="253"/>
      <c r="X117" s="253"/>
      <c r="Y117" s="253"/>
      <c r="Z117" s="253"/>
      <c r="AA117" s="253"/>
      <c r="AB117" s="253"/>
    </row>
    <row r="118" spans="1:44" ht="12.75" thickBot="1" x14ac:dyDescent="0.3">
      <c r="A118" s="251" t="s">
        <v>223</v>
      </c>
      <c r="B118" s="252">
        <v>1110</v>
      </c>
      <c r="C118" s="252">
        <v>6730</v>
      </c>
      <c r="D118" s="250">
        <v>-0.83521545319465085</v>
      </c>
      <c r="E118" s="252">
        <v>619</v>
      </c>
      <c r="F118" s="252">
        <v>3263</v>
      </c>
      <c r="G118" s="250">
        <v>-0.81029727244866689</v>
      </c>
      <c r="H118" s="252">
        <v>0</v>
      </c>
      <c r="I118" s="252">
        <v>0</v>
      </c>
      <c r="J118" s="252">
        <v>1729</v>
      </c>
      <c r="K118" s="252">
        <v>9993</v>
      </c>
      <c r="L118" s="250">
        <v>-0.82707895526868813</v>
      </c>
      <c r="M118" s="412"/>
      <c r="N118" s="412"/>
      <c r="O118" s="253"/>
      <c r="P118" s="253"/>
      <c r="Q118" s="253"/>
      <c r="R118" s="253"/>
      <c r="S118" s="253"/>
      <c r="T118" s="253"/>
      <c r="U118" s="253"/>
      <c r="V118" s="253"/>
      <c r="W118" s="253"/>
      <c r="X118" s="253"/>
      <c r="Y118" s="253"/>
      <c r="Z118" s="253"/>
      <c r="AA118" s="253"/>
      <c r="AB118" s="253"/>
    </row>
    <row r="119" spans="1:44" x14ac:dyDescent="0.25">
      <c r="B119" s="253"/>
      <c r="C119" s="253"/>
      <c r="D119" s="240"/>
      <c r="E119" s="313"/>
      <c r="F119" s="313"/>
      <c r="J119" s="253"/>
      <c r="K119" s="253"/>
    </row>
    <row r="120" spans="1:44" x14ac:dyDescent="0.25">
      <c r="B120" s="253"/>
      <c r="C120" s="253"/>
      <c r="D120" s="240"/>
      <c r="E120" s="313"/>
      <c r="F120" s="313"/>
      <c r="J120" s="253"/>
      <c r="K120" s="253"/>
    </row>
    <row r="121" spans="1:44" x14ac:dyDescent="0.25">
      <c r="A121" s="268" t="s">
        <v>193</v>
      </c>
      <c r="B121" s="467" t="s">
        <v>468</v>
      </c>
      <c r="C121" s="467"/>
      <c r="D121" s="467"/>
      <c r="E121" s="467" t="s">
        <v>469</v>
      </c>
      <c r="F121" s="467"/>
      <c r="G121" s="467"/>
      <c r="H121" s="467" t="s">
        <v>470</v>
      </c>
      <c r="I121" s="467"/>
      <c r="J121" s="467" t="s">
        <v>471</v>
      </c>
      <c r="K121" s="467"/>
      <c r="L121" s="467"/>
    </row>
    <row r="122" spans="1:44" ht="12.75" thickBot="1" x14ac:dyDescent="0.3">
      <c r="A122" s="248" t="s">
        <v>0</v>
      </c>
      <c r="B122" s="362" t="s">
        <v>154</v>
      </c>
      <c r="C122" s="362" t="s">
        <v>155</v>
      </c>
      <c r="D122" s="362" t="s">
        <v>3</v>
      </c>
      <c r="E122" s="362" t="s">
        <v>154</v>
      </c>
      <c r="F122" s="362" t="s">
        <v>155</v>
      </c>
      <c r="G122" s="362" t="s">
        <v>3</v>
      </c>
      <c r="H122" s="362" t="s">
        <v>154</v>
      </c>
      <c r="I122" s="362" t="s">
        <v>155</v>
      </c>
      <c r="J122" s="362" t="s">
        <v>154</v>
      </c>
      <c r="K122" s="362" t="s">
        <v>155</v>
      </c>
      <c r="L122" s="362" t="s">
        <v>3</v>
      </c>
    </row>
    <row r="123" spans="1:44" ht="12.75" thickBot="1" x14ac:dyDescent="0.3">
      <c r="A123" s="407" t="s">
        <v>194</v>
      </c>
      <c r="B123" s="408"/>
      <c r="C123" s="408"/>
      <c r="D123" s="408"/>
      <c r="E123" s="409"/>
      <c r="F123" s="409"/>
      <c r="G123" s="410"/>
      <c r="H123" s="410"/>
      <c r="I123" s="410"/>
      <c r="J123" s="410"/>
      <c r="K123" s="410"/>
      <c r="L123" s="410"/>
    </row>
    <row r="124" spans="1:44" ht="12.75" thickBot="1" x14ac:dyDescent="0.3">
      <c r="A124" s="254" t="s">
        <v>195</v>
      </c>
      <c r="B124" s="255">
        <v>45776</v>
      </c>
      <c r="C124" s="255">
        <v>43647</v>
      </c>
      <c r="D124" s="256">
        <v>4.8777693770476693E-2</v>
      </c>
      <c r="E124" s="255">
        <v>16050</v>
      </c>
      <c r="F124" s="255">
        <v>19435</v>
      </c>
      <c r="G124" s="256">
        <v>-0.17417031129405713</v>
      </c>
      <c r="H124" s="255">
        <v>-3383</v>
      </c>
      <c r="I124" s="255">
        <v>-3528</v>
      </c>
      <c r="J124" s="255">
        <v>58443</v>
      </c>
      <c r="K124" s="255">
        <v>59554</v>
      </c>
      <c r="L124" s="256">
        <v>-1.865533801256003E-2</v>
      </c>
      <c r="N124" s="306"/>
      <c r="AB124" s="253"/>
      <c r="AC124" s="253"/>
      <c r="AI124" s="253"/>
      <c r="AJ124" s="253"/>
      <c r="AL124" s="253"/>
      <c r="AM124" s="253"/>
      <c r="AO124" s="253"/>
      <c r="AP124" s="253"/>
      <c r="AQ124" s="253"/>
      <c r="AR124" s="253"/>
    </row>
    <row r="125" spans="1:44" ht="12.75" thickBot="1" x14ac:dyDescent="0.3">
      <c r="A125" s="254" t="s">
        <v>196</v>
      </c>
      <c r="B125" s="255">
        <v>-27299</v>
      </c>
      <c r="C125" s="255">
        <v>-23883</v>
      </c>
      <c r="D125" s="256">
        <v>0.14303060754511576</v>
      </c>
      <c r="E125" s="255">
        <v>-9222</v>
      </c>
      <c r="F125" s="255">
        <v>-12545</v>
      </c>
      <c r="G125" s="256">
        <v>-0.26488640892785975</v>
      </c>
      <c r="H125" s="255">
        <v>3383</v>
      </c>
      <c r="I125" s="255">
        <v>3528</v>
      </c>
      <c r="J125" s="255">
        <v>-33138</v>
      </c>
      <c r="K125" s="255">
        <v>-32900</v>
      </c>
      <c r="L125" s="256">
        <v>7.2340425531915997E-3</v>
      </c>
      <c r="N125" s="306"/>
      <c r="AB125" s="253"/>
      <c r="AC125" s="253"/>
      <c r="AI125" s="253"/>
      <c r="AJ125" s="253"/>
      <c r="AL125" s="253"/>
      <c r="AM125" s="253"/>
      <c r="AO125" s="253"/>
      <c r="AP125" s="253"/>
      <c r="AQ125" s="253"/>
      <c r="AR125" s="253"/>
    </row>
    <row r="126" spans="1:44" ht="12.75" thickBot="1" x14ac:dyDescent="0.3">
      <c r="A126" s="251" t="s">
        <v>197</v>
      </c>
      <c r="B126" s="252">
        <v>18477</v>
      </c>
      <c r="C126" s="252">
        <v>19764</v>
      </c>
      <c r="D126" s="250">
        <v>-6.511839708561018E-2</v>
      </c>
      <c r="E126" s="252">
        <v>6828</v>
      </c>
      <c r="F126" s="252">
        <v>6890</v>
      </c>
      <c r="G126" s="250">
        <v>-8.9985486211900945E-3</v>
      </c>
      <c r="H126" s="252">
        <v>0</v>
      </c>
      <c r="I126" s="252">
        <v>0</v>
      </c>
      <c r="J126" s="252">
        <v>25305</v>
      </c>
      <c r="K126" s="252">
        <v>26654</v>
      </c>
      <c r="L126" s="250">
        <v>-5.0611540481728778E-2</v>
      </c>
      <c r="N126" s="306"/>
      <c r="AB126" s="253"/>
      <c r="AC126" s="253"/>
      <c r="AI126" s="253"/>
      <c r="AJ126" s="253"/>
      <c r="AL126" s="253"/>
      <c r="AM126" s="253"/>
      <c r="AO126" s="253"/>
      <c r="AP126" s="253"/>
      <c r="AQ126" s="253"/>
      <c r="AR126" s="253"/>
    </row>
    <row r="127" spans="1:44" ht="12.75" thickBot="1" x14ac:dyDescent="0.3">
      <c r="A127" s="254" t="s">
        <v>198</v>
      </c>
      <c r="B127" s="255">
        <v>-7430</v>
      </c>
      <c r="C127" s="255">
        <v>-6100</v>
      </c>
      <c r="D127" s="256">
        <v>0.21803278688524586</v>
      </c>
      <c r="E127" s="255">
        <v>-6083</v>
      </c>
      <c r="F127" s="255">
        <v>-2681</v>
      </c>
      <c r="G127" s="256" t="s">
        <v>4</v>
      </c>
      <c r="H127" s="255">
        <v>0</v>
      </c>
      <c r="I127" s="255">
        <v>0</v>
      </c>
      <c r="J127" s="255">
        <v>-13513</v>
      </c>
      <c r="K127" s="255">
        <v>-8781</v>
      </c>
      <c r="L127" s="256">
        <v>0.5388907869263182</v>
      </c>
      <c r="N127" s="306"/>
      <c r="AB127" s="253"/>
      <c r="AC127" s="253"/>
      <c r="AI127" s="253"/>
      <c r="AJ127" s="253"/>
      <c r="AL127" s="253"/>
      <c r="AM127" s="253"/>
      <c r="AO127" s="253"/>
      <c r="AP127" s="253"/>
      <c r="AQ127" s="253"/>
      <c r="AR127" s="253"/>
    </row>
    <row r="128" spans="1:44" ht="12.75" thickBot="1" x14ac:dyDescent="0.3">
      <c r="A128" s="254" t="s">
        <v>199</v>
      </c>
      <c r="B128" s="255">
        <v>-3888</v>
      </c>
      <c r="C128" s="255">
        <v>-3550</v>
      </c>
      <c r="D128" s="256">
        <v>9.5211267605633809E-2</v>
      </c>
      <c r="E128" s="255">
        <v>-1482</v>
      </c>
      <c r="F128" s="255">
        <v>-1120</v>
      </c>
      <c r="G128" s="256">
        <v>0.32321428571428568</v>
      </c>
      <c r="H128" s="255">
        <v>0</v>
      </c>
      <c r="I128" s="255">
        <v>0</v>
      </c>
      <c r="J128" s="255">
        <v>-5370</v>
      </c>
      <c r="K128" s="255">
        <v>-4670</v>
      </c>
      <c r="L128" s="256">
        <v>0.1498929336188437</v>
      </c>
      <c r="N128" s="306"/>
      <c r="AB128" s="253"/>
      <c r="AC128" s="253"/>
      <c r="AI128" s="253"/>
      <c r="AJ128" s="253"/>
      <c r="AL128" s="253"/>
      <c r="AM128" s="253"/>
      <c r="AO128" s="253"/>
      <c r="AP128" s="253"/>
      <c r="AQ128" s="253"/>
      <c r="AR128" s="253"/>
    </row>
    <row r="129" spans="1:44" ht="12.75" thickBot="1" x14ac:dyDescent="0.3">
      <c r="A129" s="248" t="s">
        <v>200</v>
      </c>
      <c r="B129" s="260">
        <v>-4865</v>
      </c>
      <c r="C129" s="260">
        <v>-4396</v>
      </c>
      <c r="D129" s="261">
        <v>0.1066878980891719</v>
      </c>
      <c r="E129" s="260">
        <v>-1482</v>
      </c>
      <c r="F129" s="260">
        <v>-1120</v>
      </c>
      <c r="G129" s="261">
        <v>0.32321428571428568</v>
      </c>
      <c r="H129" s="260">
        <v>0</v>
      </c>
      <c r="I129" s="260">
        <v>0</v>
      </c>
      <c r="J129" s="260">
        <v>-6347</v>
      </c>
      <c r="K129" s="260">
        <v>-5516</v>
      </c>
      <c r="L129" s="261">
        <v>0.15065264684554025</v>
      </c>
      <c r="N129" s="306"/>
      <c r="AB129" s="253"/>
      <c r="AC129" s="253"/>
      <c r="AI129" s="253"/>
      <c r="AJ129" s="253"/>
      <c r="AL129" s="253"/>
      <c r="AM129" s="253"/>
      <c r="AO129" s="253"/>
      <c r="AP129" s="253"/>
      <c r="AQ129" s="253"/>
      <c r="AR129" s="253"/>
    </row>
    <row r="130" spans="1:44" ht="12.75" thickBot="1" x14ac:dyDescent="0.3">
      <c r="A130" s="254" t="s">
        <v>201</v>
      </c>
      <c r="B130" s="255">
        <v>-791</v>
      </c>
      <c r="C130" s="255">
        <v>-379</v>
      </c>
      <c r="D130" s="256" t="s">
        <v>4</v>
      </c>
      <c r="E130" s="255">
        <v>-116</v>
      </c>
      <c r="F130" s="255">
        <v>-50</v>
      </c>
      <c r="G130" s="256" t="s">
        <v>4</v>
      </c>
      <c r="H130" s="255">
        <v>0</v>
      </c>
      <c r="I130" s="255">
        <v>0</v>
      </c>
      <c r="J130" s="255">
        <v>-907</v>
      </c>
      <c r="K130" s="255">
        <v>-429</v>
      </c>
      <c r="L130" s="256" t="s">
        <v>4</v>
      </c>
      <c r="N130" s="306"/>
      <c r="AB130" s="253"/>
      <c r="AC130" s="253"/>
      <c r="AI130" s="253"/>
      <c r="AJ130" s="253"/>
      <c r="AL130" s="253"/>
      <c r="AM130" s="253"/>
      <c r="AO130" s="253"/>
      <c r="AP130" s="253"/>
      <c r="AQ130" s="253"/>
      <c r="AR130" s="253"/>
    </row>
    <row r="131" spans="1:44" ht="12.75" thickBot="1" x14ac:dyDescent="0.3">
      <c r="A131" s="251" t="s">
        <v>202</v>
      </c>
      <c r="B131" s="252">
        <v>6368</v>
      </c>
      <c r="C131" s="252">
        <v>9735</v>
      </c>
      <c r="D131" s="250">
        <v>-0.34586543400102721</v>
      </c>
      <c r="E131" s="252">
        <v>-853</v>
      </c>
      <c r="F131" s="252">
        <v>3039</v>
      </c>
      <c r="G131" s="250" t="s">
        <v>4</v>
      </c>
      <c r="H131" s="252">
        <v>0</v>
      </c>
      <c r="I131" s="252">
        <v>0</v>
      </c>
      <c r="J131" s="252">
        <v>5515</v>
      </c>
      <c r="K131" s="252">
        <v>12774</v>
      </c>
      <c r="L131" s="250">
        <v>-0.56826366056051358</v>
      </c>
      <c r="N131" s="306"/>
      <c r="AB131" s="253"/>
      <c r="AC131" s="253"/>
      <c r="AI131" s="253"/>
      <c r="AJ131" s="253"/>
      <c r="AL131" s="253"/>
      <c r="AM131" s="253"/>
      <c r="AO131" s="253"/>
      <c r="AP131" s="253"/>
      <c r="AQ131" s="253"/>
      <c r="AR131" s="253"/>
    </row>
    <row r="132" spans="1:44" ht="12.75" thickBot="1" x14ac:dyDescent="0.3">
      <c r="A132" s="254" t="s">
        <v>203</v>
      </c>
      <c r="B132" s="255">
        <v>-20</v>
      </c>
      <c r="C132" s="255">
        <v>-3</v>
      </c>
      <c r="D132" s="256" t="s">
        <v>4</v>
      </c>
      <c r="E132" s="255">
        <v>0</v>
      </c>
      <c r="F132" s="255">
        <v>0</v>
      </c>
      <c r="G132" s="256" t="s">
        <v>4</v>
      </c>
      <c r="H132" s="255">
        <v>0</v>
      </c>
      <c r="I132" s="255">
        <v>0</v>
      </c>
      <c r="J132" s="255">
        <v>-20</v>
      </c>
      <c r="K132" s="255">
        <v>-3</v>
      </c>
      <c r="L132" s="256" t="s">
        <v>4</v>
      </c>
      <c r="N132" s="306"/>
      <c r="AB132" s="253"/>
      <c r="AC132" s="253"/>
      <c r="AI132" s="253"/>
      <c r="AJ132" s="253"/>
      <c r="AL132" s="253"/>
      <c r="AM132" s="253"/>
      <c r="AO132" s="253"/>
      <c r="AP132" s="253"/>
      <c r="AQ132" s="253"/>
      <c r="AR132" s="253"/>
    </row>
    <row r="133" spans="1:44" ht="12.75" thickBot="1" x14ac:dyDescent="0.3">
      <c r="A133" s="251" t="s">
        <v>204</v>
      </c>
      <c r="B133" s="252">
        <v>6348</v>
      </c>
      <c r="C133" s="252">
        <v>9732</v>
      </c>
      <c r="D133" s="250">
        <v>-0.34771886559802712</v>
      </c>
      <c r="E133" s="252">
        <v>-853</v>
      </c>
      <c r="F133" s="252">
        <v>3039</v>
      </c>
      <c r="G133" s="250" t="s">
        <v>4</v>
      </c>
      <c r="H133" s="252">
        <v>0</v>
      </c>
      <c r="I133" s="252">
        <v>0</v>
      </c>
      <c r="J133" s="252">
        <v>5495</v>
      </c>
      <c r="K133" s="252">
        <v>12771</v>
      </c>
      <c r="L133" s="250">
        <v>-0.56972829065852326</v>
      </c>
      <c r="N133" s="306"/>
      <c r="AB133" s="253"/>
      <c r="AC133" s="253"/>
      <c r="AI133" s="253"/>
      <c r="AJ133" s="253"/>
      <c r="AL133" s="253"/>
      <c r="AM133" s="253"/>
      <c r="AO133" s="253"/>
      <c r="AP133" s="253"/>
      <c r="AQ133" s="253"/>
      <c r="AR133" s="253"/>
    </row>
    <row r="134" spans="1:44" ht="12.75" thickBot="1" x14ac:dyDescent="0.3">
      <c r="A134" s="251" t="s">
        <v>205</v>
      </c>
      <c r="B134" s="252">
        <v>5371</v>
      </c>
      <c r="C134" s="252">
        <v>8886</v>
      </c>
      <c r="D134" s="250">
        <v>-0.39556605896916497</v>
      </c>
      <c r="E134" s="252">
        <v>-853</v>
      </c>
      <c r="F134" s="252">
        <v>3039</v>
      </c>
      <c r="G134" s="250" t="s">
        <v>4</v>
      </c>
      <c r="H134" s="252">
        <v>0</v>
      </c>
      <c r="I134" s="252">
        <v>0</v>
      </c>
      <c r="J134" s="252">
        <v>4518</v>
      </c>
      <c r="K134" s="252">
        <v>11925</v>
      </c>
      <c r="L134" s="250">
        <v>-0.62113207547169813</v>
      </c>
      <c r="N134" s="306"/>
      <c r="AB134" s="253"/>
      <c r="AC134" s="253"/>
      <c r="AI134" s="253"/>
      <c r="AJ134" s="253"/>
      <c r="AL134" s="253"/>
      <c r="AM134" s="253"/>
      <c r="AO134" s="253"/>
      <c r="AP134" s="253"/>
      <c r="AQ134" s="253"/>
      <c r="AR134" s="253"/>
    </row>
    <row r="135" spans="1:44" ht="12.75" thickBot="1" x14ac:dyDescent="0.3">
      <c r="A135" s="254"/>
      <c r="B135" s="255"/>
      <c r="C135" s="255"/>
      <c r="D135" s="256"/>
      <c r="E135" s="255"/>
      <c r="F135" s="255"/>
      <c r="G135" s="256"/>
      <c r="H135" s="255"/>
      <c r="I135" s="255"/>
      <c r="J135" s="255"/>
      <c r="K135" s="255"/>
      <c r="L135" s="256"/>
      <c r="AB135" s="253"/>
      <c r="AC135" s="253"/>
    </row>
    <row r="136" spans="1:44" ht="12.75" thickBot="1" x14ac:dyDescent="0.3">
      <c r="A136" s="251" t="s">
        <v>206</v>
      </c>
      <c r="B136" s="255"/>
      <c r="C136" s="255"/>
      <c r="D136" s="256"/>
      <c r="E136" s="255"/>
      <c r="F136" s="255"/>
      <c r="G136" s="256"/>
      <c r="H136" s="255"/>
      <c r="I136" s="255"/>
      <c r="J136" s="255"/>
      <c r="K136" s="255"/>
      <c r="L136" s="256"/>
      <c r="AB136" s="253"/>
      <c r="AC136" s="253"/>
    </row>
    <row r="137" spans="1:44" ht="12.75" thickBot="1" x14ac:dyDescent="0.3">
      <c r="A137" s="254" t="s">
        <v>207</v>
      </c>
      <c r="B137" s="255">
        <v>-7344</v>
      </c>
      <c r="C137" s="255">
        <v>-4579</v>
      </c>
      <c r="D137" s="256">
        <v>0.60384363398121854</v>
      </c>
      <c r="E137" s="255">
        <v>-739</v>
      </c>
      <c r="F137" s="255">
        <v>-988</v>
      </c>
      <c r="G137" s="256">
        <v>-0.25202429149797567</v>
      </c>
      <c r="H137" s="255">
        <v>0</v>
      </c>
      <c r="I137" s="255">
        <v>0</v>
      </c>
      <c r="J137" s="255">
        <v>-8083</v>
      </c>
      <c r="K137" s="255">
        <v>-5567</v>
      </c>
      <c r="L137" s="256">
        <v>0.45194898509071324</v>
      </c>
      <c r="N137" s="306"/>
      <c r="AB137" s="253"/>
      <c r="AC137" s="253"/>
      <c r="AI137" s="253"/>
      <c r="AJ137" s="253"/>
      <c r="AL137" s="253"/>
      <c r="AM137" s="253"/>
      <c r="AO137" s="253"/>
      <c r="AP137" s="253"/>
      <c r="AQ137" s="253"/>
      <c r="AR137" s="253"/>
    </row>
    <row r="138" spans="1:44" ht="12.75" thickBot="1" x14ac:dyDescent="0.3">
      <c r="A138" s="254" t="s">
        <v>209</v>
      </c>
      <c r="B138" s="255">
        <v>367</v>
      </c>
      <c r="C138" s="255">
        <v>370</v>
      </c>
      <c r="D138" s="256">
        <v>-8.1081081081081363E-3</v>
      </c>
      <c r="E138" s="255">
        <v>51</v>
      </c>
      <c r="F138" s="255">
        <v>83</v>
      </c>
      <c r="G138" s="256">
        <v>-0.38554216867469882</v>
      </c>
      <c r="H138" s="255">
        <v>0</v>
      </c>
      <c r="I138" s="255">
        <v>0</v>
      </c>
      <c r="J138" s="255">
        <v>418</v>
      </c>
      <c r="K138" s="255">
        <v>453</v>
      </c>
      <c r="L138" s="256">
        <v>-7.7262693156732842E-2</v>
      </c>
      <c r="N138" s="306"/>
      <c r="AB138" s="253"/>
      <c r="AC138" s="253"/>
      <c r="AI138" s="253"/>
      <c r="AJ138" s="253"/>
      <c r="AL138" s="253"/>
      <c r="AM138" s="253"/>
      <c r="AO138" s="253"/>
      <c r="AP138" s="253"/>
      <c r="AQ138" s="253"/>
      <c r="AR138" s="253"/>
    </row>
    <row r="139" spans="1:44" ht="12.75" thickBot="1" x14ac:dyDescent="0.3">
      <c r="A139" s="254" t="s">
        <v>390</v>
      </c>
      <c r="B139" s="255">
        <v>-451</v>
      </c>
      <c r="C139" s="255">
        <v>-111</v>
      </c>
      <c r="D139" s="256" t="s">
        <v>4</v>
      </c>
      <c r="E139" s="255">
        <v>0</v>
      </c>
      <c r="F139" s="255">
        <v>-750</v>
      </c>
      <c r="G139" s="256" t="s">
        <v>4</v>
      </c>
      <c r="H139" s="255">
        <v>0</v>
      </c>
      <c r="I139" s="255">
        <v>0</v>
      </c>
      <c r="J139" s="255">
        <v>-451</v>
      </c>
      <c r="K139" s="255">
        <v>-861</v>
      </c>
      <c r="L139" s="256">
        <v>-0.47619047619047616</v>
      </c>
      <c r="N139" s="306"/>
      <c r="AB139" s="253"/>
      <c r="AC139" s="253"/>
      <c r="AI139" s="253"/>
      <c r="AJ139" s="253"/>
      <c r="AL139" s="253"/>
      <c r="AM139" s="253"/>
      <c r="AO139" s="253"/>
      <c r="AP139" s="253"/>
      <c r="AQ139" s="253"/>
      <c r="AR139" s="253"/>
    </row>
    <row r="140" spans="1:44" ht="12.75" thickBot="1" x14ac:dyDescent="0.3">
      <c r="A140" s="251" t="s">
        <v>211</v>
      </c>
      <c r="B140" s="252">
        <v>-7428</v>
      </c>
      <c r="C140" s="252">
        <v>-4320</v>
      </c>
      <c r="D140" s="250">
        <v>0.71944444444444455</v>
      </c>
      <c r="E140" s="252">
        <v>-688</v>
      </c>
      <c r="F140" s="252">
        <v>-1655</v>
      </c>
      <c r="G140" s="250">
        <v>-0.5842900302114804</v>
      </c>
      <c r="H140" s="252">
        <v>0</v>
      </c>
      <c r="I140" s="252">
        <v>0</v>
      </c>
      <c r="J140" s="252">
        <v>-8116</v>
      </c>
      <c r="K140" s="252">
        <v>-5975</v>
      </c>
      <c r="L140" s="250">
        <v>0.35832635983263605</v>
      </c>
      <c r="N140" s="306"/>
      <c r="AB140" s="253"/>
      <c r="AC140" s="253"/>
      <c r="AI140" s="253"/>
      <c r="AJ140" s="253"/>
      <c r="AL140" s="253"/>
      <c r="AM140" s="253"/>
      <c r="AO140" s="253"/>
      <c r="AP140" s="253"/>
      <c r="AQ140" s="253"/>
      <c r="AR140" s="253"/>
    </row>
    <row r="141" spans="1:44" ht="12.75" thickBot="1" x14ac:dyDescent="0.3">
      <c r="A141" s="251"/>
      <c r="B141" s="252"/>
      <c r="C141" s="252"/>
      <c r="D141" s="250"/>
      <c r="E141" s="252"/>
      <c r="F141" s="252"/>
      <c r="G141" s="250"/>
      <c r="H141" s="252"/>
      <c r="I141" s="252"/>
      <c r="J141" s="252"/>
      <c r="K141" s="252"/>
      <c r="L141" s="250"/>
      <c r="AB141" s="253"/>
      <c r="AC141" s="253"/>
    </row>
    <row r="142" spans="1:44" ht="12.75" thickBot="1" x14ac:dyDescent="0.3">
      <c r="A142" s="251" t="s">
        <v>212</v>
      </c>
      <c r="B142" s="252"/>
      <c r="C142" s="252"/>
      <c r="D142" s="250"/>
      <c r="E142" s="252"/>
      <c r="F142" s="252"/>
      <c r="G142" s="250"/>
      <c r="H142" s="252"/>
      <c r="I142" s="252"/>
      <c r="J142" s="252"/>
      <c r="K142" s="252"/>
      <c r="L142" s="250"/>
      <c r="AB142" s="253"/>
      <c r="AC142" s="253"/>
    </row>
    <row r="143" spans="1:44" ht="12.75" thickBot="1" x14ac:dyDescent="0.3">
      <c r="A143" s="254" t="s">
        <v>213</v>
      </c>
      <c r="B143" s="255">
        <v>0</v>
      </c>
      <c r="C143" s="255">
        <v>-200</v>
      </c>
      <c r="D143" s="256" t="s">
        <v>4</v>
      </c>
      <c r="E143" s="255">
        <v>0</v>
      </c>
      <c r="F143" s="255">
        <v>0</v>
      </c>
      <c r="G143" s="256" t="s">
        <v>4</v>
      </c>
      <c r="H143" s="255">
        <v>0</v>
      </c>
      <c r="I143" s="255">
        <v>0</v>
      </c>
      <c r="J143" s="255">
        <v>0</v>
      </c>
      <c r="K143" s="255">
        <v>-200</v>
      </c>
      <c r="L143" s="256" t="s">
        <v>4</v>
      </c>
      <c r="N143" s="412"/>
      <c r="AB143" s="253"/>
      <c r="AC143" s="253"/>
      <c r="AI143" s="253"/>
      <c r="AJ143" s="253"/>
      <c r="AL143" s="253"/>
      <c r="AM143" s="253"/>
      <c r="AO143" s="253"/>
      <c r="AP143" s="253"/>
      <c r="AQ143" s="253"/>
      <c r="AR143" s="253"/>
    </row>
    <row r="144" spans="1:44" ht="12.75" thickBot="1" x14ac:dyDescent="0.3">
      <c r="A144" s="254" t="s">
        <v>214</v>
      </c>
      <c r="B144" s="255">
        <v>-464</v>
      </c>
      <c r="C144" s="255">
        <v>-464</v>
      </c>
      <c r="D144" s="256" t="s">
        <v>4</v>
      </c>
      <c r="E144" s="255">
        <v>0</v>
      </c>
      <c r="F144" s="255">
        <v>0</v>
      </c>
      <c r="G144" s="256" t="s">
        <v>4</v>
      </c>
      <c r="H144" s="255">
        <v>0</v>
      </c>
      <c r="I144" s="255">
        <v>0</v>
      </c>
      <c r="J144" s="255">
        <v>-464</v>
      </c>
      <c r="K144" s="255">
        <v>-464</v>
      </c>
      <c r="L144" s="256" t="s">
        <v>4</v>
      </c>
      <c r="N144" s="306"/>
      <c r="AB144" s="253"/>
      <c r="AC144" s="253"/>
      <c r="AI144" s="253"/>
      <c r="AJ144" s="253"/>
      <c r="AL144" s="253"/>
      <c r="AM144" s="253"/>
      <c r="AO144" s="253"/>
      <c r="AP144" s="253"/>
      <c r="AQ144" s="253"/>
      <c r="AR144" s="253"/>
    </row>
    <row r="145" spans="1:44" ht="12.75" thickBot="1" x14ac:dyDescent="0.3">
      <c r="A145" s="254" t="s">
        <v>215</v>
      </c>
      <c r="B145" s="255">
        <v>-513</v>
      </c>
      <c r="C145" s="255">
        <v>-382</v>
      </c>
      <c r="D145" s="256">
        <v>0.34293193717277481</v>
      </c>
      <c r="E145" s="255">
        <v>0</v>
      </c>
      <c r="F145" s="255">
        <v>0</v>
      </c>
      <c r="G145" s="256" t="s">
        <v>4</v>
      </c>
      <c r="H145" s="255">
        <v>0</v>
      </c>
      <c r="I145" s="255">
        <v>0</v>
      </c>
      <c r="J145" s="255">
        <v>-513</v>
      </c>
      <c r="K145" s="255">
        <v>-382</v>
      </c>
      <c r="L145" s="256">
        <v>0.34293193717277481</v>
      </c>
      <c r="N145" s="306"/>
      <c r="AB145" s="253"/>
      <c r="AC145" s="253"/>
      <c r="AI145" s="253"/>
      <c r="AJ145" s="253"/>
      <c r="AL145" s="253"/>
      <c r="AM145" s="253"/>
      <c r="AO145" s="253"/>
      <c r="AP145" s="253"/>
      <c r="AQ145" s="253"/>
      <c r="AR145" s="253"/>
    </row>
    <row r="146" spans="1:44" ht="12.75" thickBot="1" x14ac:dyDescent="0.3">
      <c r="A146" s="254" t="s">
        <v>216</v>
      </c>
      <c r="B146" s="255">
        <v>4525</v>
      </c>
      <c r="C146" s="255">
        <v>4429</v>
      </c>
      <c r="D146" s="256">
        <v>2.1675321743057196E-2</v>
      </c>
      <c r="E146" s="255">
        <v>-675</v>
      </c>
      <c r="F146" s="255">
        <v>-1381</v>
      </c>
      <c r="G146" s="256">
        <v>-0.51122375090514116</v>
      </c>
      <c r="H146" s="255">
        <v>0</v>
      </c>
      <c r="I146" s="255">
        <v>0</v>
      </c>
      <c r="J146" s="255">
        <v>3850</v>
      </c>
      <c r="K146" s="255">
        <v>3048</v>
      </c>
      <c r="L146" s="256">
        <v>0.2631233595800524</v>
      </c>
      <c r="N146" s="412"/>
      <c r="AB146" s="253"/>
      <c r="AC146" s="253"/>
      <c r="AI146" s="253"/>
      <c r="AJ146" s="253"/>
      <c r="AL146" s="253"/>
      <c r="AM146" s="253"/>
      <c r="AO146" s="253"/>
      <c r="AP146" s="253"/>
      <c r="AQ146" s="253"/>
      <c r="AR146" s="253"/>
    </row>
    <row r="147" spans="1:44" ht="12.75" thickBot="1" x14ac:dyDescent="0.3">
      <c r="A147" s="254" t="s">
        <v>217</v>
      </c>
      <c r="B147" s="255">
        <v>-4495</v>
      </c>
      <c r="C147" s="255">
        <v>-4481</v>
      </c>
      <c r="D147" s="256">
        <v>3.1243026110243655E-3</v>
      </c>
      <c r="E147" s="255">
        <v>-309</v>
      </c>
      <c r="F147" s="255">
        <v>-629</v>
      </c>
      <c r="G147" s="256">
        <v>-0.50874403815580282</v>
      </c>
      <c r="H147" s="255">
        <v>0</v>
      </c>
      <c r="I147" s="255">
        <v>0</v>
      </c>
      <c r="J147" s="255">
        <v>-4804</v>
      </c>
      <c r="K147" s="255">
        <v>-5110</v>
      </c>
      <c r="L147" s="256">
        <v>-5.9882583170254411E-2</v>
      </c>
      <c r="N147" s="306"/>
      <c r="AB147" s="253"/>
      <c r="AC147" s="253"/>
      <c r="AI147" s="253"/>
      <c r="AJ147" s="253"/>
      <c r="AL147" s="253"/>
      <c r="AM147" s="253"/>
      <c r="AO147" s="253"/>
      <c r="AP147" s="253"/>
      <c r="AQ147" s="253"/>
      <c r="AR147" s="253"/>
    </row>
    <row r="148" spans="1:44" ht="12.75" thickBot="1" x14ac:dyDescent="0.3">
      <c r="A148" s="251" t="s">
        <v>218</v>
      </c>
      <c r="B148" s="252">
        <v>-947</v>
      </c>
      <c r="C148" s="252">
        <v>-1098</v>
      </c>
      <c r="D148" s="250">
        <v>-0.13752276867030966</v>
      </c>
      <c r="E148" s="252">
        <v>-984</v>
      </c>
      <c r="F148" s="252">
        <v>-2010</v>
      </c>
      <c r="G148" s="250">
        <v>-0.5104477611940299</v>
      </c>
      <c r="H148" s="252">
        <v>0</v>
      </c>
      <c r="I148" s="252">
        <v>0</v>
      </c>
      <c r="J148" s="252">
        <v>-1931</v>
      </c>
      <c r="K148" s="252">
        <v>-3108</v>
      </c>
      <c r="L148" s="250">
        <v>-0.3787001287001287</v>
      </c>
      <c r="N148" s="306"/>
      <c r="AB148" s="253"/>
      <c r="AC148" s="253"/>
      <c r="AI148" s="253"/>
      <c r="AJ148" s="253"/>
      <c r="AL148" s="253"/>
      <c r="AM148" s="253"/>
      <c r="AO148" s="253"/>
      <c r="AP148" s="253"/>
      <c r="AQ148" s="253"/>
      <c r="AR148" s="253"/>
    </row>
    <row r="149" spans="1:44" ht="12.75" thickBot="1" x14ac:dyDescent="0.3">
      <c r="A149" s="251" t="s">
        <v>219</v>
      </c>
      <c r="B149" s="252">
        <v>30</v>
      </c>
      <c r="C149" s="252">
        <v>-252</v>
      </c>
      <c r="D149" s="250" t="s">
        <v>4</v>
      </c>
      <c r="E149" s="252">
        <v>-984</v>
      </c>
      <c r="F149" s="252">
        <v>-2010</v>
      </c>
      <c r="G149" s="250">
        <v>-0.5104477611940299</v>
      </c>
      <c r="H149" s="252">
        <v>0</v>
      </c>
      <c r="I149" s="252">
        <v>0</v>
      </c>
      <c r="J149" s="252">
        <v>-954</v>
      </c>
      <c r="K149" s="252">
        <v>-2262</v>
      </c>
      <c r="L149" s="250">
        <v>-0.57824933687002655</v>
      </c>
      <c r="N149" s="306"/>
      <c r="AB149" s="253"/>
      <c r="AC149" s="253"/>
      <c r="AI149" s="253"/>
      <c r="AJ149" s="253"/>
      <c r="AL149" s="253"/>
      <c r="AM149" s="253"/>
      <c r="AO149" s="253"/>
      <c r="AP149" s="253"/>
      <c r="AQ149" s="253"/>
      <c r="AR149" s="253"/>
    </row>
    <row r="150" spans="1:44" ht="12.75" thickBot="1" x14ac:dyDescent="0.3">
      <c r="A150" s="254"/>
      <c r="B150" s="255"/>
      <c r="C150" s="255"/>
      <c r="D150" s="256"/>
      <c r="E150" s="255"/>
      <c r="F150" s="255"/>
      <c r="G150" s="256"/>
      <c r="H150" s="255"/>
      <c r="I150" s="255"/>
      <c r="J150" s="255"/>
      <c r="K150" s="255"/>
      <c r="L150" s="256"/>
      <c r="AB150" s="253"/>
      <c r="AC150" s="253"/>
    </row>
    <row r="151" spans="1:44" ht="12.75" thickBot="1" x14ac:dyDescent="0.3">
      <c r="A151" s="254" t="s">
        <v>220</v>
      </c>
      <c r="B151" s="255">
        <v>-12</v>
      </c>
      <c r="C151" s="255">
        <v>-30</v>
      </c>
      <c r="D151" s="256">
        <v>-0.5862068965517242</v>
      </c>
      <c r="E151" s="255">
        <v>1</v>
      </c>
      <c r="F151" s="255">
        <v>-7</v>
      </c>
      <c r="G151" s="256" t="s">
        <v>4</v>
      </c>
      <c r="H151" s="255">
        <v>0</v>
      </c>
      <c r="I151" s="255">
        <v>0</v>
      </c>
      <c r="J151" s="255">
        <v>-11</v>
      </c>
      <c r="K151" s="255">
        <v>-37</v>
      </c>
      <c r="L151" s="256">
        <v>-0.67567567567567566</v>
      </c>
      <c r="N151" s="412"/>
      <c r="AB151" s="253"/>
      <c r="AC151" s="253"/>
      <c r="AI151" s="253"/>
      <c r="AJ151" s="253"/>
      <c r="AL151" s="253"/>
      <c r="AM151" s="253"/>
      <c r="AO151" s="253"/>
      <c r="AP151" s="253"/>
      <c r="AQ151" s="253"/>
      <c r="AR151" s="253"/>
    </row>
    <row r="152" spans="1:44" ht="12.75" thickBot="1" x14ac:dyDescent="0.3">
      <c r="A152" s="251" t="s">
        <v>221</v>
      </c>
      <c r="B152" s="252">
        <v>-2039</v>
      </c>
      <c r="C152" s="252">
        <v>4284</v>
      </c>
      <c r="D152" s="269" t="s">
        <v>4</v>
      </c>
      <c r="E152" s="252">
        <v>-2524</v>
      </c>
      <c r="F152" s="252">
        <v>-633</v>
      </c>
      <c r="G152" s="269" t="s">
        <v>4</v>
      </c>
      <c r="H152" s="252">
        <v>0</v>
      </c>
      <c r="I152" s="252">
        <v>0</v>
      </c>
      <c r="J152" s="252">
        <v>-4563</v>
      </c>
      <c r="K152" s="252">
        <v>3651</v>
      </c>
      <c r="L152" s="269" t="s">
        <v>4</v>
      </c>
      <c r="N152" s="412"/>
      <c r="AB152" s="253"/>
      <c r="AC152" s="253"/>
      <c r="AI152" s="253"/>
      <c r="AJ152" s="253"/>
      <c r="AL152" s="253"/>
      <c r="AM152" s="253"/>
      <c r="AO152" s="253"/>
      <c r="AP152" s="253"/>
      <c r="AQ152" s="253"/>
      <c r="AR152" s="253"/>
    </row>
    <row r="153" spans="1:44" ht="12.75" thickBot="1" x14ac:dyDescent="0.3">
      <c r="A153" s="251" t="s">
        <v>222</v>
      </c>
      <c r="B153" s="252">
        <v>3149</v>
      </c>
      <c r="C153" s="252">
        <v>2446</v>
      </c>
      <c r="D153" s="250">
        <v>0.28699918233851185</v>
      </c>
      <c r="E153" s="252">
        <v>3143</v>
      </c>
      <c r="F153" s="252">
        <v>3896</v>
      </c>
      <c r="G153" s="250">
        <v>-0.19348216576853994</v>
      </c>
      <c r="H153" s="252">
        <v>0</v>
      </c>
      <c r="I153" s="252">
        <v>0</v>
      </c>
      <c r="J153" s="252">
        <v>6292</v>
      </c>
      <c r="K153" s="252">
        <v>6342</v>
      </c>
      <c r="L153" s="250">
        <v>-8.1980135582532254E-3</v>
      </c>
      <c r="N153" s="306"/>
      <c r="AB153" s="253"/>
      <c r="AC153" s="253"/>
      <c r="AI153" s="253"/>
    </row>
    <row r="154" spans="1:44" ht="12.75" thickBot="1" x14ac:dyDescent="0.3">
      <c r="A154" s="251" t="s">
        <v>223</v>
      </c>
      <c r="B154" s="252">
        <v>1110</v>
      </c>
      <c r="C154" s="252">
        <v>6730</v>
      </c>
      <c r="D154" s="250">
        <v>-0.8352399346308127</v>
      </c>
      <c r="E154" s="252">
        <v>619</v>
      </c>
      <c r="F154" s="252">
        <v>3263</v>
      </c>
      <c r="G154" s="250">
        <v>-0.81060373889059145</v>
      </c>
      <c r="H154" s="252">
        <v>0</v>
      </c>
      <c r="I154" s="252">
        <v>0</v>
      </c>
      <c r="J154" s="252">
        <f>1729</f>
        <v>1729</v>
      </c>
      <c r="K154" s="252">
        <v>9993</v>
      </c>
      <c r="L154" s="250">
        <v>-0.82719631779067437</v>
      </c>
      <c r="N154" s="306"/>
      <c r="AB154" s="253"/>
      <c r="AC154" s="253"/>
      <c r="AI154" s="253"/>
    </row>
    <row r="155" spans="1:44" x14ac:dyDescent="0.25">
      <c r="B155" s="253"/>
      <c r="C155" s="253"/>
      <c r="D155" s="240"/>
      <c r="E155" s="253"/>
      <c r="F155" s="253"/>
      <c r="J155" s="253"/>
      <c r="K155" s="253"/>
    </row>
    <row r="156" spans="1:44" x14ac:dyDescent="0.25">
      <c r="B156" s="253"/>
      <c r="C156" s="253"/>
      <c r="D156" s="240"/>
      <c r="E156" s="253"/>
      <c r="F156" s="253"/>
      <c r="J156" s="253"/>
      <c r="K156" s="253"/>
    </row>
    <row r="157" spans="1:44" ht="15" customHeight="1" x14ac:dyDescent="0.25">
      <c r="A157" s="247" t="s">
        <v>224</v>
      </c>
      <c r="B157" s="467" t="s">
        <v>468</v>
      </c>
      <c r="C157" s="467"/>
      <c r="D157" s="467"/>
      <c r="E157" s="467"/>
      <c r="F157" s="467"/>
      <c r="G157" s="467" t="s">
        <v>469</v>
      </c>
      <c r="H157" s="467"/>
      <c r="I157" s="467"/>
      <c r="J157" s="467"/>
      <c r="K157" s="467"/>
      <c r="L157" s="467" t="s">
        <v>470</v>
      </c>
      <c r="M157" s="467"/>
      <c r="N157" s="467"/>
      <c r="O157" s="468" t="s">
        <v>471</v>
      </c>
      <c r="P157" s="468"/>
      <c r="Q157" s="468"/>
      <c r="R157" s="468"/>
      <c r="S157" s="468"/>
    </row>
    <row r="158" spans="1:44" ht="12.75" thickBot="1" x14ac:dyDescent="0.3">
      <c r="A158" s="248" t="s">
        <v>0</v>
      </c>
      <c r="B158" s="249" t="s">
        <v>145</v>
      </c>
      <c r="C158" s="271" t="s">
        <v>115</v>
      </c>
      <c r="D158" s="271" t="s">
        <v>3</v>
      </c>
      <c r="E158" s="271" t="s">
        <v>99</v>
      </c>
      <c r="F158" s="271" t="s">
        <v>3</v>
      </c>
      <c r="G158" s="249" t="s">
        <v>145</v>
      </c>
      <c r="H158" s="249" t="s">
        <v>115</v>
      </c>
      <c r="I158" s="271" t="s">
        <v>3</v>
      </c>
      <c r="J158" s="271" t="s">
        <v>99</v>
      </c>
      <c r="K158" s="271" t="s">
        <v>3</v>
      </c>
      <c r="L158" s="249" t="s">
        <v>145</v>
      </c>
      <c r="M158" s="249" t="s">
        <v>115</v>
      </c>
      <c r="N158" s="271" t="s">
        <v>99</v>
      </c>
      <c r="O158" s="249" t="s">
        <v>145</v>
      </c>
      <c r="P158" s="271" t="s">
        <v>115</v>
      </c>
      <c r="Q158" s="271" t="s">
        <v>3</v>
      </c>
      <c r="R158" s="271" t="s">
        <v>99</v>
      </c>
      <c r="S158" s="271" t="s">
        <v>3</v>
      </c>
    </row>
    <row r="159" spans="1:44" s="239" customFormat="1" ht="12.75" thickBot="1" x14ac:dyDescent="0.3">
      <c r="A159" s="254" t="s">
        <v>225</v>
      </c>
      <c r="B159" s="255">
        <v>1110</v>
      </c>
      <c r="C159" s="255">
        <v>613</v>
      </c>
      <c r="D159" s="266">
        <v>0.81100000000000005</v>
      </c>
      <c r="E159" s="255">
        <v>3149</v>
      </c>
      <c r="F159" s="266">
        <v>-0.64800000000000002</v>
      </c>
      <c r="G159" s="255">
        <v>619</v>
      </c>
      <c r="H159" s="255">
        <v>1106</v>
      </c>
      <c r="I159" s="266">
        <v>-0.44</v>
      </c>
      <c r="J159" s="255">
        <v>3143</v>
      </c>
      <c r="K159" s="266">
        <v>-0.80300000000000005</v>
      </c>
      <c r="L159" s="255">
        <v>0</v>
      </c>
      <c r="M159" s="255">
        <v>0</v>
      </c>
      <c r="N159" s="255">
        <v>0</v>
      </c>
      <c r="O159" s="255">
        <v>1729</v>
      </c>
      <c r="P159" s="255">
        <v>1719</v>
      </c>
      <c r="Q159" s="266">
        <v>6.0000000000000001E-3</v>
      </c>
      <c r="R159" s="255">
        <v>6292</v>
      </c>
      <c r="S159" s="266">
        <v>-0.72499999999999998</v>
      </c>
      <c r="V159" s="313"/>
      <c r="W159" s="313"/>
      <c r="Y159" s="313"/>
    </row>
    <row r="160" spans="1:44" s="239" customFormat="1" ht="12.75" thickBot="1" x14ac:dyDescent="0.3">
      <c r="A160" s="254" t="s">
        <v>392</v>
      </c>
      <c r="B160" s="255">
        <v>14485</v>
      </c>
      <c r="C160" s="255">
        <v>14367</v>
      </c>
      <c r="D160" s="266">
        <v>8.0000000000000002E-3</v>
      </c>
      <c r="E160" s="255">
        <v>11803</v>
      </c>
      <c r="F160" s="266">
        <v>0.22700000000000001</v>
      </c>
      <c r="G160" s="255">
        <v>5800</v>
      </c>
      <c r="H160" s="255">
        <v>5517</v>
      </c>
      <c r="I160" s="266">
        <v>5.0999999999999997E-2</v>
      </c>
      <c r="J160" s="255">
        <v>7640</v>
      </c>
      <c r="K160" s="266">
        <v>-0.24099999999999999</v>
      </c>
      <c r="L160" s="255">
        <v>-2028</v>
      </c>
      <c r="M160" s="255">
        <v>-1488</v>
      </c>
      <c r="N160" s="255">
        <v>-1640</v>
      </c>
      <c r="O160" s="255">
        <v>18257</v>
      </c>
      <c r="P160" s="255">
        <v>18396</v>
      </c>
      <c r="Q160" s="266">
        <v>-8.0000000000000002E-3</v>
      </c>
      <c r="R160" s="255">
        <v>17803</v>
      </c>
      <c r="S160" s="266">
        <v>2.5999999999999999E-2</v>
      </c>
      <c r="V160" s="313"/>
      <c r="W160" s="313"/>
      <c r="Y160" s="313"/>
    </row>
    <row r="161" spans="1:25" s="239" customFormat="1" ht="12.75" thickBot="1" x14ac:dyDescent="0.3">
      <c r="A161" s="254" t="s">
        <v>228</v>
      </c>
      <c r="B161" s="255">
        <v>103220</v>
      </c>
      <c r="C161" s="255">
        <v>102649</v>
      </c>
      <c r="D161" s="266">
        <v>6.0000000000000001E-3</v>
      </c>
      <c r="E161" s="255">
        <v>100472</v>
      </c>
      <c r="F161" s="266">
        <v>2.7E-2</v>
      </c>
      <c r="G161" s="255">
        <v>16157</v>
      </c>
      <c r="H161" s="255">
        <v>16300</v>
      </c>
      <c r="I161" s="266">
        <v>-8.9999999999999993E-3</v>
      </c>
      <c r="J161" s="255">
        <v>16409</v>
      </c>
      <c r="K161" s="266">
        <v>-1.4999999999999999E-2</v>
      </c>
      <c r="L161" s="255">
        <v>0</v>
      </c>
      <c r="M161" s="255">
        <v>0</v>
      </c>
      <c r="N161" s="255">
        <v>0</v>
      </c>
      <c r="O161" s="255">
        <v>119377</v>
      </c>
      <c r="P161" s="255">
        <v>118949</v>
      </c>
      <c r="Q161" s="266">
        <v>4.0000000000000001E-3</v>
      </c>
      <c r="R161" s="255">
        <v>116881</v>
      </c>
      <c r="S161" s="266">
        <v>2.1000000000000001E-2</v>
      </c>
      <c r="V161" s="313"/>
      <c r="W161" s="313"/>
      <c r="Y161" s="313"/>
    </row>
    <row r="162" spans="1:25" s="239" customFormat="1" ht="12.75" thickBot="1" x14ac:dyDescent="0.3">
      <c r="A162" s="254" t="s">
        <v>229</v>
      </c>
      <c r="B162" s="255">
        <v>13176</v>
      </c>
      <c r="C162" s="255">
        <v>13760</v>
      </c>
      <c r="D162" s="266">
        <v>-4.2000000000000003E-2</v>
      </c>
      <c r="E162" s="255">
        <v>5457</v>
      </c>
      <c r="F162" s="266">
        <v>1.415</v>
      </c>
      <c r="G162" s="255">
        <v>0</v>
      </c>
      <c r="H162" s="255">
        <v>0</v>
      </c>
      <c r="I162" s="266" t="s">
        <v>4</v>
      </c>
      <c r="J162" s="255">
        <v>0</v>
      </c>
      <c r="K162" s="266" t="s">
        <v>4</v>
      </c>
      <c r="L162" s="255">
        <v>0</v>
      </c>
      <c r="M162" s="255">
        <v>0</v>
      </c>
      <c r="N162" s="255">
        <v>0</v>
      </c>
      <c r="O162" s="255">
        <v>13176</v>
      </c>
      <c r="P162" s="255">
        <v>13760</v>
      </c>
      <c r="Q162" s="266">
        <v>-4.2000000000000003E-2</v>
      </c>
      <c r="R162" s="255">
        <v>5457</v>
      </c>
      <c r="S162" s="266">
        <v>1.415</v>
      </c>
      <c r="V162" s="313"/>
      <c r="W162" s="313"/>
      <c r="Y162" s="313"/>
    </row>
    <row r="163" spans="1:25" s="239" customFormat="1" ht="12.75" thickBot="1" x14ac:dyDescent="0.3">
      <c r="A163" s="254" t="s">
        <v>230</v>
      </c>
      <c r="B163" s="255">
        <v>14338</v>
      </c>
      <c r="C163" s="255">
        <v>13814</v>
      </c>
      <c r="D163" s="266">
        <v>3.7999999999999999E-2</v>
      </c>
      <c r="E163" s="255">
        <v>13394</v>
      </c>
      <c r="F163" s="266">
        <v>7.0000000000000007E-2</v>
      </c>
      <c r="G163" s="255">
        <v>2858</v>
      </c>
      <c r="H163" s="255">
        <v>2652</v>
      </c>
      <c r="I163" s="266">
        <v>7.8E-2</v>
      </c>
      <c r="J163" s="255">
        <v>2582</v>
      </c>
      <c r="K163" s="266">
        <v>0.107</v>
      </c>
      <c r="L163" s="255">
        <v>0</v>
      </c>
      <c r="M163" s="255">
        <v>0</v>
      </c>
      <c r="N163" s="255">
        <v>0</v>
      </c>
      <c r="O163" s="255">
        <v>17196</v>
      </c>
      <c r="P163" s="255">
        <v>16466</v>
      </c>
      <c r="Q163" s="266">
        <v>4.3999999999999997E-2</v>
      </c>
      <c r="R163" s="255">
        <v>15976</v>
      </c>
      <c r="S163" s="266">
        <v>7.5999999999999998E-2</v>
      </c>
      <c r="V163" s="313"/>
      <c r="W163" s="313"/>
      <c r="Y163" s="313"/>
    </row>
    <row r="164" spans="1:25" s="239" customFormat="1" ht="12.75" thickBot="1" x14ac:dyDescent="0.3">
      <c r="A164" s="254" t="s">
        <v>231</v>
      </c>
      <c r="B164" s="255">
        <v>2142</v>
      </c>
      <c r="C164" s="255">
        <v>2490</v>
      </c>
      <c r="D164" s="266">
        <v>-0.14000000000000001</v>
      </c>
      <c r="E164" s="255">
        <v>3491</v>
      </c>
      <c r="F164" s="266">
        <v>-0.38600000000000001</v>
      </c>
      <c r="G164" s="255">
        <v>1942</v>
      </c>
      <c r="H164" s="255">
        <v>2212</v>
      </c>
      <c r="I164" s="266">
        <v>-0.122</v>
      </c>
      <c r="J164" s="255">
        <v>1635</v>
      </c>
      <c r="K164" s="266">
        <v>0.188</v>
      </c>
      <c r="L164" s="255">
        <v>0</v>
      </c>
      <c r="M164" s="255">
        <v>0</v>
      </c>
      <c r="N164" s="255">
        <v>0</v>
      </c>
      <c r="O164" s="255">
        <v>4084</v>
      </c>
      <c r="P164" s="255">
        <v>4702</v>
      </c>
      <c r="Q164" s="266">
        <v>-0.13100000000000001</v>
      </c>
      <c r="R164" s="255">
        <v>5126</v>
      </c>
      <c r="S164" s="266">
        <v>-0.20300000000000001</v>
      </c>
      <c r="V164" s="313"/>
      <c r="W164" s="313"/>
      <c r="Y164" s="313"/>
    </row>
    <row r="165" spans="1:25" s="239" customFormat="1" ht="12.75" thickBot="1" x14ac:dyDescent="0.3">
      <c r="A165" s="254" t="s">
        <v>232</v>
      </c>
      <c r="B165" s="255">
        <v>1760</v>
      </c>
      <c r="C165" s="255">
        <v>3242</v>
      </c>
      <c r="D165" s="266">
        <v>-0.45700000000000002</v>
      </c>
      <c r="E165" s="255">
        <v>1242</v>
      </c>
      <c r="F165" s="266">
        <v>0.41699999999999998</v>
      </c>
      <c r="G165" s="255">
        <v>939</v>
      </c>
      <c r="H165" s="255">
        <v>931</v>
      </c>
      <c r="I165" s="266">
        <v>8.9999999999999993E-3</v>
      </c>
      <c r="J165" s="255">
        <v>931</v>
      </c>
      <c r="K165" s="266">
        <v>8.9999999999999993E-3</v>
      </c>
      <c r="L165" s="255">
        <v>0</v>
      </c>
      <c r="M165" s="255">
        <v>0</v>
      </c>
      <c r="N165" s="255">
        <v>0</v>
      </c>
      <c r="O165" s="255">
        <v>2699</v>
      </c>
      <c r="P165" s="255">
        <v>4173</v>
      </c>
      <c r="Q165" s="266">
        <v>-0.35299999999999998</v>
      </c>
      <c r="R165" s="255">
        <v>2173</v>
      </c>
      <c r="S165" s="266">
        <v>0.24199999999999999</v>
      </c>
      <c r="V165" s="313"/>
      <c r="W165" s="313"/>
      <c r="Y165" s="313"/>
    </row>
    <row r="166" spans="1:25" s="239" customFormat="1" ht="12.75" thickBot="1" x14ac:dyDescent="0.3">
      <c r="A166" s="254" t="s">
        <v>233</v>
      </c>
      <c r="B166" s="255">
        <v>9451</v>
      </c>
      <c r="C166" s="255">
        <v>9089</v>
      </c>
      <c r="D166" s="266">
        <v>0.04</v>
      </c>
      <c r="E166" s="255">
        <v>8360</v>
      </c>
      <c r="F166" s="266">
        <v>0.13100000000000001</v>
      </c>
      <c r="G166" s="255">
        <v>759</v>
      </c>
      <c r="H166" s="255">
        <v>765</v>
      </c>
      <c r="I166" s="266">
        <v>-8.0000000000000002E-3</v>
      </c>
      <c r="J166" s="255">
        <v>772</v>
      </c>
      <c r="K166" s="266">
        <v>-1.7000000000000001E-2</v>
      </c>
      <c r="L166" s="255">
        <v>-267</v>
      </c>
      <c r="M166" s="255">
        <v>-284</v>
      </c>
      <c r="N166" s="255">
        <v>-248</v>
      </c>
      <c r="O166" s="255">
        <v>9943</v>
      </c>
      <c r="P166" s="255">
        <v>9570</v>
      </c>
      <c r="Q166" s="266">
        <v>3.9E-2</v>
      </c>
      <c r="R166" s="255">
        <v>8884</v>
      </c>
      <c r="S166" s="266">
        <v>0.11899999999999999</v>
      </c>
      <c r="V166" s="313"/>
      <c r="W166" s="313"/>
      <c r="Y166" s="313"/>
    </row>
    <row r="167" spans="1:25" s="239" customFormat="1" ht="12.75" thickBot="1" x14ac:dyDescent="0.3">
      <c r="A167" s="248" t="s">
        <v>393</v>
      </c>
      <c r="B167" s="260">
        <v>3759</v>
      </c>
      <c r="C167" s="260">
        <v>3823</v>
      </c>
      <c r="D167" s="266">
        <v>-1.7000000000000001E-2</v>
      </c>
      <c r="E167" s="260">
        <v>3947</v>
      </c>
      <c r="F167" s="266">
        <v>-4.8000000000000001E-2</v>
      </c>
      <c r="G167" s="260">
        <v>0</v>
      </c>
      <c r="H167" s="260">
        <v>0</v>
      </c>
      <c r="I167" s="266" t="s">
        <v>4</v>
      </c>
      <c r="J167" s="260">
        <v>0</v>
      </c>
      <c r="K167" s="266" t="s">
        <v>4</v>
      </c>
      <c r="L167" s="260">
        <v>-266</v>
      </c>
      <c r="M167" s="260">
        <v>-259</v>
      </c>
      <c r="N167" s="260">
        <v>-248</v>
      </c>
      <c r="O167" s="260">
        <v>3493</v>
      </c>
      <c r="P167" s="260">
        <v>3564</v>
      </c>
      <c r="Q167" s="266">
        <v>-0.02</v>
      </c>
      <c r="R167" s="260">
        <v>3699</v>
      </c>
      <c r="S167" s="266">
        <v>-5.6000000000000001E-2</v>
      </c>
      <c r="V167" s="313"/>
      <c r="W167" s="313"/>
      <c r="Y167" s="313"/>
    </row>
    <row r="168" spans="1:25" s="239" customFormat="1" ht="12.75" thickBot="1" x14ac:dyDescent="0.3">
      <c r="A168" s="251" t="s">
        <v>234</v>
      </c>
      <c r="B168" s="252">
        <v>159682</v>
      </c>
      <c r="C168" s="252">
        <v>160024</v>
      </c>
      <c r="D168" s="264">
        <v>-2E-3</v>
      </c>
      <c r="E168" s="252">
        <v>147368</v>
      </c>
      <c r="F168" s="264">
        <v>8.4000000000000005E-2</v>
      </c>
      <c r="G168" s="252">
        <v>29074</v>
      </c>
      <c r="H168" s="252">
        <v>29483</v>
      </c>
      <c r="I168" s="264">
        <v>-1.4E-2</v>
      </c>
      <c r="J168" s="252">
        <v>33112</v>
      </c>
      <c r="K168" s="264">
        <v>-0.122</v>
      </c>
      <c r="L168" s="252">
        <v>-2295</v>
      </c>
      <c r="M168" s="252">
        <v>-1772</v>
      </c>
      <c r="N168" s="252">
        <v>-1888</v>
      </c>
      <c r="O168" s="252">
        <v>186461</v>
      </c>
      <c r="P168" s="252">
        <v>187735</v>
      </c>
      <c r="Q168" s="264">
        <v>-7.0000000000000001E-3</v>
      </c>
      <c r="R168" s="252">
        <v>178592</v>
      </c>
      <c r="S168" s="264">
        <v>4.3999999999999997E-2</v>
      </c>
      <c r="V168" s="313"/>
      <c r="W168" s="313"/>
      <c r="Y168" s="313"/>
    </row>
    <row r="169" spans="1:25" s="239" customFormat="1" ht="12.75" thickBot="1" x14ac:dyDescent="0.3">
      <c r="A169" s="254" t="s">
        <v>235</v>
      </c>
      <c r="B169" s="255">
        <v>50818</v>
      </c>
      <c r="C169" s="255">
        <v>51228</v>
      </c>
      <c r="D169" s="266">
        <v>-8.0000000000000002E-3</v>
      </c>
      <c r="E169" s="255">
        <v>46417</v>
      </c>
      <c r="F169" s="266">
        <v>9.5000000000000001E-2</v>
      </c>
      <c r="G169" s="255">
        <v>4038</v>
      </c>
      <c r="H169" s="255">
        <v>4298</v>
      </c>
      <c r="I169" s="266">
        <v>-0.06</v>
      </c>
      <c r="J169" s="255">
        <v>4687</v>
      </c>
      <c r="K169" s="266">
        <v>-0.13800000000000001</v>
      </c>
      <c r="L169" s="255">
        <v>-263</v>
      </c>
      <c r="M169" s="255">
        <v>-261</v>
      </c>
      <c r="N169" s="255">
        <v>-250</v>
      </c>
      <c r="O169" s="255">
        <v>54593</v>
      </c>
      <c r="P169" s="255">
        <v>55265</v>
      </c>
      <c r="Q169" s="266">
        <v>-1.2E-2</v>
      </c>
      <c r="R169" s="255">
        <v>50854</v>
      </c>
      <c r="S169" s="266">
        <v>7.3999999999999996E-2</v>
      </c>
      <c r="V169" s="313"/>
      <c r="W169" s="313"/>
      <c r="Y169" s="313"/>
    </row>
    <row r="170" spans="1:25" s="239" customFormat="1" ht="12.75" thickBot="1" x14ac:dyDescent="0.3">
      <c r="A170" s="254" t="s">
        <v>237</v>
      </c>
      <c r="B170" s="255">
        <v>12218</v>
      </c>
      <c r="C170" s="255">
        <v>11872</v>
      </c>
      <c r="D170" s="266">
        <v>2.9000000000000001E-2</v>
      </c>
      <c r="E170" s="255">
        <v>11963</v>
      </c>
      <c r="F170" s="266">
        <v>2.1000000000000001E-2</v>
      </c>
      <c r="G170" s="255">
        <v>4054</v>
      </c>
      <c r="H170" s="255">
        <v>3929</v>
      </c>
      <c r="I170" s="266">
        <v>3.2000000000000001E-2</v>
      </c>
      <c r="J170" s="255">
        <v>6383</v>
      </c>
      <c r="K170" s="266">
        <v>-0.36499999999999999</v>
      </c>
      <c r="L170" s="255">
        <v>-2032</v>
      </c>
      <c r="M170" s="255">
        <v>-1511</v>
      </c>
      <c r="N170" s="255">
        <v>-1638</v>
      </c>
      <c r="O170" s="255">
        <v>14240</v>
      </c>
      <c r="P170" s="255">
        <v>14290</v>
      </c>
      <c r="Q170" s="266">
        <v>-3.0000000000000001E-3</v>
      </c>
      <c r="R170" s="255">
        <v>16708</v>
      </c>
      <c r="S170" s="266">
        <v>-0.14799999999999999</v>
      </c>
      <c r="V170" s="313"/>
      <c r="W170" s="313"/>
      <c r="Y170" s="313"/>
    </row>
    <row r="171" spans="1:25" s="239" customFormat="1" ht="12.75" thickBot="1" x14ac:dyDescent="0.3">
      <c r="A171" s="254" t="s">
        <v>238</v>
      </c>
      <c r="B171" s="255">
        <v>16477</v>
      </c>
      <c r="C171" s="255">
        <v>17602</v>
      </c>
      <c r="D171" s="266">
        <v>-6.4000000000000001E-2</v>
      </c>
      <c r="E171" s="255">
        <v>11007</v>
      </c>
      <c r="F171" s="266">
        <v>0.497</v>
      </c>
      <c r="G171" s="255">
        <v>1128</v>
      </c>
      <c r="H171" s="255">
        <v>1054</v>
      </c>
      <c r="I171" s="266">
        <v>7.0000000000000007E-2</v>
      </c>
      <c r="J171" s="255">
        <v>2044</v>
      </c>
      <c r="K171" s="266">
        <v>-0.44800000000000001</v>
      </c>
      <c r="L171" s="255">
        <v>401</v>
      </c>
      <c r="M171" s="255">
        <v>0</v>
      </c>
      <c r="N171" s="255">
        <v>0</v>
      </c>
      <c r="O171" s="255">
        <v>18006</v>
      </c>
      <c r="P171" s="255">
        <v>18656</v>
      </c>
      <c r="Q171" s="266">
        <v>-3.5000000000000003E-2</v>
      </c>
      <c r="R171" s="255">
        <v>13051</v>
      </c>
      <c r="S171" s="266">
        <v>0.38</v>
      </c>
      <c r="V171" s="313"/>
      <c r="W171" s="313"/>
      <c r="Y171" s="313"/>
    </row>
    <row r="172" spans="1:25" s="239" customFormat="1" ht="12.75" thickBot="1" x14ac:dyDescent="0.3">
      <c r="A172" s="251" t="s">
        <v>239</v>
      </c>
      <c r="B172" s="252">
        <v>79513</v>
      </c>
      <c r="C172" s="252">
        <v>80702</v>
      </c>
      <c r="D172" s="264">
        <v>-1.4999999999999999E-2</v>
      </c>
      <c r="E172" s="252">
        <v>69387</v>
      </c>
      <c r="F172" s="264">
        <v>0.14599999999999999</v>
      </c>
      <c r="G172" s="252">
        <v>9220</v>
      </c>
      <c r="H172" s="252">
        <v>9281</v>
      </c>
      <c r="I172" s="264">
        <v>-7.0000000000000001E-3</v>
      </c>
      <c r="J172" s="252">
        <v>13114</v>
      </c>
      <c r="K172" s="264">
        <v>-0.29699999999999999</v>
      </c>
      <c r="L172" s="252">
        <v>-1894</v>
      </c>
      <c r="M172" s="252">
        <v>-1772</v>
      </c>
      <c r="N172" s="252">
        <v>-1888</v>
      </c>
      <c r="O172" s="252">
        <v>86839</v>
      </c>
      <c r="P172" s="252">
        <v>88211</v>
      </c>
      <c r="Q172" s="264">
        <v>-1.6E-2</v>
      </c>
      <c r="R172" s="252">
        <v>80613</v>
      </c>
      <c r="S172" s="264">
        <v>7.6999999999999999E-2</v>
      </c>
      <c r="V172" s="313"/>
      <c r="W172" s="313"/>
      <c r="Y172" s="313"/>
    </row>
    <row r="173" spans="1:25" s="239" customFormat="1" ht="12.75" thickBot="1" x14ac:dyDescent="0.3">
      <c r="A173" s="251" t="s">
        <v>394</v>
      </c>
      <c r="B173" s="252">
        <v>80169</v>
      </c>
      <c r="C173" s="252">
        <v>79322</v>
      </c>
      <c r="D173" s="264">
        <v>1.0999999999999999E-2</v>
      </c>
      <c r="E173" s="252">
        <v>77981</v>
      </c>
      <c r="F173" s="264">
        <v>2.8000000000000001E-2</v>
      </c>
      <c r="G173" s="252">
        <v>19854</v>
      </c>
      <c r="H173" s="252">
        <v>20202</v>
      </c>
      <c r="I173" s="264">
        <v>-1.7000000000000001E-2</v>
      </c>
      <c r="J173" s="252">
        <v>19998</v>
      </c>
      <c r="K173" s="264">
        <v>-7.0000000000000001E-3</v>
      </c>
      <c r="L173" s="252">
        <v>-401</v>
      </c>
      <c r="M173" s="252">
        <v>0</v>
      </c>
      <c r="N173" s="252">
        <v>0</v>
      </c>
      <c r="O173" s="252">
        <v>99622</v>
      </c>
      <c r="P173" s="252">
        <v>99524</v>
      </c>
      <c r="Q173" s="264">
        <v>1E-3</v>
      </c>
      <c r="R173" s="252">
        <v>97979</v>
      </c>
      <c r="S173" s="264">
        <v>1.7000000000000001E-2</v>
      </c>
      <c r="V173" s="313"/>
      <c r="W173" s="313"/>
      <c r="Y173" s="313"/>
    </row>
    <row r="174" spans="1:25" s="239" customFormat="1" ht="12.75" thickBot="1" x14ac:dyDescent="0.3">
      <c r="A174" s="254" t="s">
        <v>395</v>
      </c>
      <c r="B174" s="255">
        <v>79361</v>
      </c>
      <c r="C174" s="255">
        <v>78543</v>
      </c>
      <c r="D174" s="266">
        <v>0.01</v>
      </c>
      <c r="E174" s="255">
        <v>77372</v>
      </c>
      <c r="F174" s="266">
        <v>2.5999999999999999E-2</v>
      </c>
      <c r="G174" s="255">
        <v>19854</v>
      </c>
      <c r="H174" s="255">
        <v>20202</v>
      </c>
      <c r="I174" s="266">
        <v>-1.7000000000000001E-2</v>
      </c>
      <c r="J174" s="255">
        <v>19998</v>
      </c>
      <c r="K174" s="266">
        <v>-7.0000000000000001E-3</v>
      </c>
      <c r="L174" s="255">
        <v>-401</v>
      </c>
      <c r="M174" s="255">
        <v>0</v>
      </c>
      <c r="N174" s="255">
        <v>0</v>
      </c>
      <c r="O174" s="255">
        <v>98814</v>
      </c>
      <c r="P174" s="255">
        <v>98745</v>
      </c>
      <c r="Q174" s="266">
        <v>1E-3</v>
      </c>
      <c r="R174" s="255">
        <v>97370</v>
      </c>
      <c r="S174" s="266">
        <v>1.4999999999999999E-2</v>
      </c>
      <c r="V174" s="313"/>
      <c r="W174" s="313"/>
      <c r="Y174" s="313"/>
    </row>
    <row r="175" spans="1:25" s="239" customFormat="1" ht="12.75" thickBot="1" x14ac:dyDescent="0.3">
      <c r="A175" s="254" t="s">
        <v>396</v>
      </c>
      <c r="B175" s="255">
        <v>808</v>
      </c>
      <c r="C175" s="255">
        <v>779</v>
      </c>
      <c r="D175" s="266">
        <v>3.6999999999999998E-2</v>
      </c>
      <c r="E175" s="255">
        <v>609</v>
      </c>
      <c r="F175" s="266">
        <v>0.32700000000000001</v>
      </c>
      <c r="G175" s="255">
        <v>0</v>
      </c>
      <c r="H175" s="255">
        <v>0</v>
      </c>
      <c r="I175" s="266" t="s">
        <v>4</v>
      </c>
      <c r="J175" s="255">
        <v>0</v>
      </c>
      <c r="K175" s="266" t="s">
        <v>4</v>
      </c>
      <c r="L175" s="255">
        <v>0</v>
      </c>
      <c r="M175" s="255">
        <v>0</v>
      </c>
      <c r="N175" s="255">
        <v>0</v>
      </c>
      <c r="O175" s="255">
        <v>808</v>
      </c>
      <c r="P175" s="255">
        <v>779</v>
      </c>
      <c r="Q175" s="266">
        <v>3.6999999999999998E-2</v>
      </c>
      <c r="R175" s="255">
        <v>609</v>
      </c>
      <c r="S175" s="266">
        <v>0.32700000000000001</v>
      </c>
      <c r="V175" s="313"/>
      <c r="W175" s="313"/>
      <c r="Y175" s="313"/>
    </row>
    <row r="176" spans="1:25" s="239" customFormat="1" x14ac:dyDescent="0.25">
      <c r="A176" s="240"/>
      <c r="B176" s="240"/>
      <c r="C176" s="240"/>
      <c r="D176" s="240"/>
      <c r="G176" s="240"/>
      <c r="H176" s="240"/>
      <c r="I176" s="240"/>
      <c r="J176" s="240"/>
      <c r="K176" s="240"/>
    </row>
    <row r="177" spans="1:19" s="239" customFormat="1" x14ac:dyDescent="0.25">
      <c r="A177" s="240"/>
      <c r="B177" s="240"/>
      <c r="C177" s="240"/>
      <c r="D177" s="240"/>
      <c r="G177" s="240"/>
      <c r="H177" s="240"/>
      <c r="I177" s="240"/>
      <c r="J177" s="240"/>
      <c r="K177" s="240"/>
    </row>
    <row r="178" spans="1:19" s="239" customFormat="1" x14ac:dyDescent="0.25">
      <c r="A178" s="240"/>
      <c r="B178" s="240"/>
      <c r="C178" s="240"/>
      <c r="D178" s="419"/>
      <c r="F178" s="420"/>
      <c r="G178" s="240"/>
      <c r="H178" s="240"/>
      <c r="I178" s="419"/>
      <c r="J178" s="240"/>
      <c r="K178" s="420"/>
      <c r="Q178" s="419"/>
      <c r="S178" s="420"/>
    </row>
    <row r="179" spans="1:19" s="239" customFormat="1" x14ac:dyDescent="0.25">
      <c r="A179" s="240"/>
      <c r="B179" s="240"/>
      <c r="C179" s="240"/>
      <c r="D179" s="419"/>
      <c r="F179" s="420"/>
      <c r="G179" s="240"/>
      <c r="H179" s="240"/>
      <c r="I179" s="419"/>
      <c r="J179" s="240"/>
      <c r="K179" s="420"/>
      <c r="Q179" s="419"/>
      <c r="S179" s="420"/>
    </row>
    <row r="180" spans="1:19" s="239" customFormat="1" x14ac:dyDescent="0.25">
      <c r="A180" s="240"/>
      <c r="B180" s="240"/>
      <c r="C180" s="240"/>
      <c r="D180" s="419"/>
      <c r="F180" s="420"/>
      <c r="G180" s="240"/>
      <c r="H180" s="240"/>
      <c r="I180" s="419"/>
      <c r="J180" s="240"/>
      <c r="K180" s="420"/>
      <c r="Q180" s="419"/>
      <c r="S180" s="420"/>
    </row>
    <row r="181" spans="1:19" s="239" customFormat="1" x14ac:dyDescent="0.25">
      <c r="A181" s="240"/>
      <c r="B181" s="240"/>
      <c r="C181" s="240"/>
      <c r="D181" s="419"/>
      <c r="F181" s="420"/>
      <c r="G181" s="240"/>
      <c r="H181" s="240"/>
      <c r="I181" s="419"/>
      <c r="J181" s="240"/>
      <c r="K181" s="420"/>
      <c r="Q181" s="419"/>
      <c r="S181" s="420"/>
    </row>
    <row r="182" spans="1:19" s="239" customFormat="1" x14ac:dyDescent="0.25">
      <c r="A182" s="240"/>
      <c r="B182" s="240"/>
      <c r="C182" s="240"/>
      <c r="D182" s="419"/>
      <c r="F182" s="420"/>
      <c r="G182" s="240"/>
      <c r="H182" s="240"/>
      <c r="I182" s="419"/>
      <c r="J182" s="240"/>
      <c r="K182" s="420"/>
      <c r="Q182" s="419"/>
      <c r="S182" s="420"/>
    </row>
    <row r="183" spans="1:19" s="239" customFormat="1" x14ac:dyDescent="0.25">
      <c r="A183" s="240"/>
      <c r="B183" s="240"/>
      <c r="C183" s="240"/>
      <c r="D183" s="419"/>
      <c r="F183" s="420"/>
      <c r="G183" s="240"/>
      <c r="H183" s="240"/>
      <c r="I183" s="419"/>
      <c r="J183" s="240"/>
      <c r="K183" s="420"/>
      <c r="Q183" s="419"/>
      <c r="S183" s="420"/>
    </row>
    <row r="184" spans="1:19" s="239" customFormat="1" x14ac:dyDescent="0.25">
      <c r="A184" s="240"/>
      <c r="B184" s="240"/>
      <c r="C184" s="240"/>
      <c r="D184" s="421"/>
      <c r="F184" s="420"/>
      <c r="G184" s="240"/>
      <c r="H184" s="240"/>
      <c r="I184" s="421"/>
      <c r="J184" s="240"/>
      <c r="K184" s="420"/>
      <c r="Q184" s="422"/>
      <c r="R184" s="423"/>
      <c r="S184" s="420"/>
    </row>
    <row r="185" spans="1:19" s="239" customFormat="1" x14ac:dyDescent="0.25">
      <c r="A185" s="240"/>
      <c r="B185" s="240"/>
      <c r="C185" s="240"/>
      <c r="D185" s="419"/>
      <c r="F185" s="420"/>
      <c r="G185" s="240"/>
      <c r="H185" s="240"/>
      <c r="I185" s="419"/>
      <c r="J185" s="240"/>
      <c r="K185" s="420"/>
      <c r="Q185" s="419"/>
      <c r="S185" s="420"/>
    </row>
    <row r="186" spans="1:19" s="239" customFormat="1" x14ac:dyDescent="0.25">
      <c r="A186" s="240"/>
      <c r="B186" s="240"/>
      <c r="C186" s="240"/>
      <c r="D186" s="419"/>
      <c r="F186" s="420"/>
      <c r="G186" s="240"/>
      <c r="H186" s="240"/>
      <c r="I186" s="419"/>
      <c r="J186" s="240"/>
      <c r="K186" s="420"/>
      <c r="Q186" s="419"/>
      <c r="S186" s="420"/>
    </row>
    <row r="187" spans="1:19" s="239" customFormat="1" x14ac:dyDescent="0.25">
      <c r="A187" s="240"/>
      <c r="B187" s="240"/>
      <c r="C187" s="240"/>
      <c r="D187" s="419"/>
      <c r="F187" s="420"/>
      <c r="G187" s="240"/>
      <c r="H187" s="240"/>
      <c r="I187" s="419"/>
      <c r="J187" s="240"/>
      <c r="K187" s="420"/>
      <c r="Q187" s="419"/>
      <c r="S187" s="420"/>
    </row>
    <row r="188" spans="1:19" s="239" customFormat="1" x14ac:dyDescent="0.25">
      <c r="A188" s="240"/>
      <c r="B188" s="240"/>
      <c r="C188" s="240"/>
      <c r="D188" s="419"/>
      <c r="F188" s="420"/>
      <c r="G188" s="240"/>
      <c r="H188" s="240"/>
      <c r="I188" s="419"/>
      <c r="J188" s="240"/>
      <c r="K188" s="420"/>
      <c r="Q188" s="419"/>
      <c r="S188" s="420"/>
    </row>
    <row r="189" spans="1:19" s="239" customFormat="1" x14ac:dyDescent="0.25">
      <c r="A189" s="240"/>
      <c r="B189" s="240"/>
      <c r="C189" s="240"/>
      <c r="D189" s="419"/>
      <c r="F189" s="420"/>
      <c r="G189" s="240"/>
      <c r="H189" s="240"/>
      <c r="I189" s="419"/>
      <c r="J189" s="240"/>
      <c r="K189" s="420"/>
      <c r="Q189" s="419"/>
      <c r="S189" s="420"/>
    </row>
    <row r="190" spans="1:19" s="239" customFormat="1" x14ac:dyDescent="0.25">
      <c r="A190" s="240"/>
      <c r="B190" s="240"/>
      <c r="C190" s="240"/>
      <c r="D190" s="419"/>
      <c r="F190" s="420"/>
      <c r="G190" s="240"/>
      <c r="H190" s="240"/>
      <c r="I190" s="419"/>
      <c r="J190" s="240"/>
      <c r="K190" s="420"/>
      <c r="Q190" s="419"/>
      <c r="S190" s="420"/>
    </row>
    <row r="191" spans="1:19" s="239" customFormat="1" x14ac:dyDescent="0.25">
      <c r="A191" s="240"/>
      <c r="B191" s="240"/>
      <c r="C191" s="240"/>
      <c r="D191" s="419"/>
      <c r="F191" s="420"/>
      <c r="G191" s="240"/>
      <c r="H191" s="240"/>
      <c r="I191" s="419"/>
      <c r="J191" s="240"/>
      <c r="K191" s="420"/>
      <c r="Q191" s="419"/>
      <c r="S191" s="420"/>
    </row>
    <row r="192" spans="1:19" s="239" customFormat="1" x14ac:dyDescent="0.25">
      <c r="A192" s="240"/>
      <c r="B192" s="240"/>
      <c r="C192" s="240"/>
      <c r="D192" s="419"/>
      <c r="F192" s="420"/>
      <c r="G192" s="240"/>
      <c r="H192" s="240"/>
      <c r="I192" s="419"/>
      <c r="J192" s="240"/>
      <c r="K192" s="420"/>
      <c r="Q192" s="419"/>
      <c r="S192" s="420"/>
    </row>
    <row r="193" spans="1:19" s="239" customFormat="1" x14ac:dyDescent="0.25">
      <c r="A193" s="240"/>
      <c r="B193" s="240"/>
      <c r="C193" s="240"/>
      <c r="D193" s="419"/>
      <c r="F193" s="420"/>
      <c r="G193" s="240"/>
      <c r="H193" s="240"/>
      <c r="I193" s="419"/>
      <c r="J193" s="240"/>
      <c r="K193" s="420"/>
      <c r="Q193" s="419"/>
      <c r="S193" s="420"/>
    </row>
    <row r="194" spans="1:19" s="239" customFormat="1" x14ac:dyDescent="0.25">
      <c r="A194" s="240"/>
      <c r="B194" s="240"/>
      <c r="C194" s="240"/>
      <c r="D194" s="419"/>
      <c r="F194" s="420"/>
      <c r="G194" s="240"/>
      <c r="H194" s="240"/>
      <c r="I194" s="421"/>
      <c r="J194" s="240"/>
      <c r="K194" s="420"/>
      <c r="Q194" s="421"/>
      <c r="R194" s="423"/>
      <c r="S194" s="420"/>
    </row>
    <row r="195" spans="1:19" s="239" customFormat="1" x14ac:dyDescent="0.25">
      <c r="A195" s="240"/>
      <c r="B195" s="240"/>
      <c r="C195" s="240"/>
      <c r="D195" s="419"/>
      <c r="G195" s="240"/>
      <c r="H195" s="240"/>
      <c r="I195" s="240"/>
      <c r="J195" s="240"/>
      <c r="K195" s="240"/>
    </row>
    <row r="196" spans="1:19" s="239" customFormat="1" x14ac:dyDescent="0.25">
      <c r="A196" s="240"/>
      <c r="B196" s="240"/>
      <c r="C196" s="240"/>
      <c r="D196" s="240"/>
      <c r="G196" s="240"/>
      <c r="H196" s="240"/>
      <c r="I196" s="240"/>
      <c r="J196" s="240"/>
      <c r="K196" s="240"/>
    </row>
    <row r="197" spans="1:19" s="239" customFormat="1" x14ac:dyDescent="0.25">
      <c r="A197" s="240"/>
      <c r="B197" s="240"/>
      <c r="C197" s="240"/>
      <c r="D197" s="240"/>
      <c r="G197" s="240"/>
      <c r="H197" s="240"/>
      <c r="I197" s="240"/>
      <c r="J197" s="240"/>
      <c r="K197" s="240"/>
    </row>
    <row r="198" spans="1:19" s="239" customFormat="1" x14ac:dyDescent="0.25">
      <c r="A198" s="240"/>
      <c r="B198" s="240"/>
      <c r="C198" s="240"/>
      <c r="D198" s="240"/>
      <c r="G198" s="240"/>
      <c r="H198" s="240"/>
      <c r="I198" s="240"/>
      <c r="J198" s="240"/>
      <c r="K198" s="240"/>
    </row>
    <row r="199" spans="1:19" s="239" customFormat="1" x14ac:dyDescent="0.25">
      <c r="A199" s="240"/>
      <c r="B199" s="240"/>
      <c r="C199" s="240"/>
      <c r="D199" s="240"/>
      <c r="G199" s="240"/>
      <c r="H199" s="240"/>
      <c r="I199" s="240"/>
      <c r="J199" s="240"/>
      <c r="K199" s="240"/>
    </row>
    <row r="200" spans="1:19" s="239" customFormat="1" x14ac:dyDescent="0.25">
      <c r="A200" s="240"/>
      <c r="B200" s="240"/>
      <c r="C200" s="240"/>
      <c r="D200" s="240"/>
      <c r="G200" s="240"/>
      <c r="H200" s="240"/>
      <c r="I200" s="240"/>
      <c r="J200" s="240"/>
      <c r="K200" s="240"/>
    </row>
    <row r="201" spans="1:19" s="239" customFormat="1" x14ac:dyDescent="0.25">
      <c r="A201" s="240"/>
      <c r="B201" s="240"/>
      <c r="C201" s="240"/>
      <c r="D201" s="240"/>
      <c r="G201" s="240"/>
      <c r="H201" s="240"/>
      <c r="I201" s="240"/>
      <c r="J201" s="240"/>
      <c r="K201" s="240"/>
    </row>
    <row r="202" spans="1:19" s="239" customFormat="1" x14ac:dyDescent="0.25">
      <c r="A202" s="240"/>
      <c r="B202" s="240"/>
      <c r="C202" s="240"/>
      <c r="D202" s="240"/>
      <c r="G202" s="240"/>
      <c r="H202" s="240"/>
      <c r="I202" s="240"/>
      <c r="J202" s="240"/>
      <c r="K202" s="240"/>
    </row>
    <row r="203" spans="1:19" s="239" customFormat="1" x14ac:dyDescent="0.25">
      <c r="A203" s="240"/>
      <c r="B203" s="240"/>
      <c r="C203" s="240"/>
      <c r="D203" s="240"/>
      <c r="G203" s="240"/>
      <c r="H203" s="240"/>
      <c r="I203" s="240"/>
      <c r="J203" s="240"/>
      <c r="K203" s="240"/>
    </row>
    <row r="204" spans="1:19" s="239" customFormat="1" x14ac:dyDescent="0.25">
      <c r="A204" s="240"/>
      <c r="B204" s="240"/>
      <c r="C204" s="240"/>
      <c r="D204" s="240"/>
      <c r="G204" s="240"/>
      <c r="H204" s="240"/>
      <c r="I204" s="240"/>
      <c r="J204" s="240"/>
      <c r="K204" s="240"/>
    </row>
    <row r="205" spans="1:19" s="239" customFormat="1" x14ac:dyDescent="0.25">
      <c r="A205" s="240"/>
      <c r="B205" s="240"/>
      <c r="C205" s="240"/>
      <c r="D205" s="240"/>
      <c r="G205" s="240"/>
      <c r="H205" s="240"/>
      <c r="I205" s="240"/>
      <c r="J205" s="240"/>
      <c r="K205" s="240"/>
    </row>
    <row r="206" spans="1:19" s="239" customFormat="1" x14ac:dyDescent="0.25">
      <c r="A206" s="240"/>
      <c r="B206" s="240"/>
      <c r="C206" s="240"/>
      <c r="D206" s="240"/>
      <c r="G206" s="240"/>
      <c r="H206" s="240"/>
      <c r="I206" s="240"/>
      <c r="J206" s="240"/>
      <c r="K206" s="240"/>
    </row>
    <row r="207" spans="1:19" s="239" customFormat="1" x14ac:dyDescent="0.25">
      <c r="A207" s="240"/>
      <c r="B207" s="240"/>
      <c r="C207" s="240"/>
      <c r="D207" s="240"/>
      <c r="G207" s="240"/>
      <c r="H207" s="240"/>
      <c r="I207" s="240"/>
      <c r="J207" s="240"/>
      <c r="K207" s="240"/>
    </row>
    <row r="208" spans="1:19" s="239" customFormat="1" x14ac:dyDescent="0.25">
      <c r="A208" s="240"/>
      <c r="B208" s="240"/>
      <c r="C208" s="240"/>
      <c r="D208" s="240"/>
      <c r="G208" s="240"/>
      <c r="H208" s="240"/>
      <c r="I208" s="240"/>
      <c r="J208" s="240"/>
      <c r="K208" s="240"/>
    </row>
    <row r="209" spans="1:11" s="239" customFormat="1" x14ac:dyDescent="0.25">
      <c r="A209" s="240"/>
      <c r="B209" s="240"/>
      <c r="C209" s="240"/>
      <c r="D209" s="240"/>
      <c r="G209" s="240"/>
      <c r="H209" s="240"/>
      <c r="I209" s="240"/>
      <c r="J209" s="240"/>
      <c r="K209" s="240"/>
    </row>
    <row r="210" spans="1:11" s="239" customFormat="1" x14ac:dyDescent="0.25">
      <c r="A210" s="240"/>
      <c r="B210" s="240"/>
      <c r="C210" s="240"/>
      <c r="D210" s="240"/>
      <c r="G210" s="240"/>
      <c r="H210" s="240"/>
      <c r="I210" s="240"/>
      <c r="J210" s="240"/>
      <c r="K210" s="240"/>
    </row>
    <row r="211" spans="1:11" s="239" customFormat="1" x14ac:dyDescent="0.25">
      <c r="A211" s="240"/>
      <c r="B211" s="240"/>
      <c r="C211" s="240"/>
      <c r="D211" s="240"/>
      <c r="G211" s="240"/>
      <c r="H211" s="240"/>
      <c r="I211" s="240"/>
      <c r="J211" s="240"/>
      <c r="K211" s="240"/>
    </row>
    <row r="212" spans="1:11" s="239" customFormat="1" x14ac:dyDescent="0.25">
      <c r="A212" s="240"/>
      <c r="B212" s="240"/>
      <c r="C212" s="240"/>
      <c r="D212" s="240"/>
      <c r="G212" s="240"/>
      <c r="H212" s="240"/>
      <c r="I212" s="240"/>
      <c r="J212" s="240"/>
      <c r="K212" s="240"/>
    </row>
    <row r="213" spans="1:11" s="239" customFormat="1" x14ac:dyDescent="0.25">
      <c r="A213" s="240"/>
      <c r="B213" s="240"/>
      <c r="C213" s="240"/>
      <c r="D213" s="240"/>
      <c r="G213" s="240"/>
      <c r="H213" s="240"/>
      <c r="I213" s="240"/>
      <c r="J213" s="240"/>
      <c r="K213" s="240"/>
    </row>
    <row r="214" spans="1:11" s="239" customFormat="1" x14ac:dyDescent="0.25">
      <c r="A214" s="240"/>
      <c r="B214" s="240"/>
      <c r="C214" s="240"/>
      <c r="D214" s="240"/>
      <c r="G214" s="240"/>
      <c r="H214" s="240"/>
      <c r="I214" s="240"/>
      <c r="J214" s="240"/>
      <c r="K214" s="240"/>
    </row>
  </sheetData>
  <mergeCells count="24">
    <mergeCell ref="B5:D5"/>
    <mergeCell ref="E5:G5"/>
    <mergeCell ref="H5:I5"/>
    <mergeCell ref="J5:L5"/>
    <mergeCell ref="B45:D45"/>
    <mergeCell ref="E45:G45"/>
    <mergeCell ref="H45:I45"/>
    <mergeCell ref="J45:L45"/>
    <mergeCell ref="AM85:AO85"/>
    <mergeCell ref="B121:D121"/>
    <mergeCell ref="E121:G121"/>
    <mergeCell ref="H121:I121"/>
    <mergeCell ref="J121:L121"/>
    <mergeCell ref="B85:D85"/>
    <mergeCell ref="E85:G85"/>
    <mergeCell ref="H85:I85"/>
    <mergeCell ref="J85:L85"/>
    <mergeCell ref="AE85:AG85"/>
    <mergeCell ref="AH85:AJ85"/>
    <mergeCell ref="B157:F157"/>
    <mergeCell ref="G157:K157"/>
    <mergeCell ref="L157:N157"/>
    <mergeCell ref="O157:S157"/>
    <mergeCell ref="AK85:AL85"/>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F9866-CD19-4A5C-AAFF-56CA8BE8219A}">
  <sheetPr>
    <tabColor rgb="FF7B2038"/>
  </sheetPr>
  <dimension ref="A1:M64"/>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57.85546875" style="275" bestFit="1" customWidth="1"/>
    <col min="2" max="3" width="10" style="273" bestFit="1" customWidth="1"/>
    <col min="4" max="4" width="11.42578125" style="274" bestFit="1" customWidth="1"/>
    <col min="5" max="5" width="10" style="275" bestFit="1" customWidth="1"/>
    <col min="6" max="6" width="9.5703125" style="275" bestFit="1" customWidth="1"/>
    <col min="7" max="7" width="12.42578125" style="275" bestFit="1" customWidth="1"/>
    <col min="8" max="16384" width="8.85546875" style="275"/>
  </cols>
  <sheetData>
    <row r="1" spans="1:13" ht="14.25" x14ac:dyDescent="0.2">
      <c r="A1" s="287" t="s">
        <v>2</v>
      </c>
    </row>
    <row r="2" spans="1:13" ht="14.25" x14ac:dyDescent="0.2">
      <c r="A2" s="287" t="s">
        <v>338</v>
      </c>
    </row>
    <row r="3" spans="1:13" ht="14.25" x14ac:dyDescent="0.25">
      <c r="A3" s="288" t="s">
        <v>0</v>
      </c>
      <c r="B3" s="276"/>
      <c r="C3" s="276"/>
      <c r="D3" s="277"/>
    </row>
    <row r="4" spans="1:13" x14ac:dyDescent="0.2">
      <c r="A4" s="289"/>
      <c r="B4" s="278"/>
      <c r="C4" s="278"/>
      <c r="D4" s="279"/>
    </row>
    <row r="5" spans="1:13" x14ac:dyDescent="0.2">
      <c r="A5" s="247" t="s">
        <v>164</v>
      </c>
      <c r="B5" s="247"/>
      <c r="C5" s="247"/>
      <c r="D5" s="247"/>
      <c r="E5" s="247"/>
      <c r="F5" s="247"/>
      <c r="G5" s="247"/>
    </row>
    <row r="6" spans="1:13" ht="12.75" thickBot="1" x14ac:dyDescent="0.25">
      <c r="A6" s="248" t="s">
        <v>0</v>
      </c>
      <c r="B6" s="249" t="s">
        <v>152</v>
      </c>
      <c r="C6" s="249" t="s">
        <v>153</v>
      </c>
      <c r="D6" s="250" t="s">
        <v>3</v>
      </c>
      <c r="E6" s="249" t="s">
        <v>154</v>
      </c>
      <c r="F6" s="249" t="s">
        <v>155</v>
      </c>
      <c r="G6" s="250" t="s">
        <v>3</v>
      </c>
    </row>
    <row r="7" spans="1:13" ht="12.75" thickBot="1" x14ac:dyDescent="0.25">
      <c r="A7" s="254" t="s">
        <v>165</v>
      </c>
      <c r="B7" s="255">
        <v>18295</v>
      </c>
      <c r="C7" s="255">
        <v>18866</v>
      </c>
      <c r="D7" s="256">
        <v>-0.03</v>
      </c>
      <c r="E7" s="255">
        <v>50242</v>
      </c>
      <c r="F7" s="255">
        <v>45650</v>
      </c>
      <c r="G7" s="256">
        <v>0.10100000000000001</v>
      </c>
      <c r="I7" s="284"/>
      <c r="J7" s="284"/>
      <c r="L7" s="284"/>
      <c r="M7" s="284"/>
    </row>
    <row r="8" spans="1:13" ht="12.75" thickBot="1" x14ac:dyDescent="0.25">
      <c r="A8" s="254" t="s">
        <v>166</v>
      </c>
      <c r="B8" s="255">
        <v>-11698</v>
      </c>
      <c r="C8" s="255">
        <v>-13273</v>
      </c>
      <c r="D8" s="256">
        <v>-0.11899999999999999</v>
      </c>
      <c r="E8" s="255">
        <v>-34204</v>
      </c>
      <c r="F8" s="255">
        <v>-31405</v>
      </c>
      <c r="G8" s="256">
        <v>8.8999999999999996E-2</v>
      </c>
      <c r="I8" s="284"/>
      <c r="J8" s="284"/>
      <c r="L8" s="284"/>
      <c r="M8" s="284"/>
    </row>
    <row r="9" spans="1:13" ht="12.75" thickBot="1" x14ac:dyDescent="0.25">
      <c r="A9" s="251" t="s">
        <v>169</v>
      </c>
      <c r="B9" s="252">
        <f>SUM(B7:B8)</f>
        <v>6597</v>
      </c>
      <c r="C9" s="252">
        <f>SUM(C7:C8)</f>
        <v>5593</v>
      </c>
      <c r="D9" s="250">
        <v>0.18</v>
      </c>
      <c r="E9" s="252">
        <f>SUM(E7:E8)</f>
        <v>16038</v>
      </c>
      <c r="F9" s="252">
        <f>SUM(F7:F8)</f>
        <v>14245</v>
      </c>
      <c r="G9" s="250">
        <v>0.126</v>
      </c>
    </row>
    <row r="10" spans="1:13" ht="12.75" thickBot="1" x14ac:dyDescent="0.25">
      <c r="A10" s="257" t="s">
        <v>170</v>
      </c>
      <c r="B10" s="258">
        <f>ROUND(B9/B7,3)</f>
        <v>0.36099999999999999</v>
      </c>
      <c r="C10" s="258">
        <f>ROUND(C9/C7,3)</f>
        <v>0.29599999999999999</v>
      </c>
      <c r="D10" s="299" t="s">
        <v>368</v>
      </c>
      <c r="E10" s="258">
        <f>ROUND(E9/E7,3)</f>
        <v>0.31900000000000001</v>
      </c>
      <c r="F10" s="258">
        <f>ROUND(F9/F7,3)</f>
        <v>0.312</v>
      </c>
      <c r="G10" s="299" t="s">
        <v>366</v>
      </c>
      <c r="I10" s="296"/>
    </row>
    <row r="11" spans="1:13" ht="12.75" thickBot="1" x14ac:dyDescent="0.25">
      <c r="A11" s="254" t="s">
        <v>298</v>
      </c>
      <c r="B11" s="255">
        <v>-2020</v>
      </c>
      <c r="C11" s="255">
        <v>-1786</v>
      </c>
      <c r="D11" s="256">
        <v>0.13100000000000001</v>
      </c>
      <c r="E11" s="255">
        <v>-6196</v>
      </c>
      <c r="F11" s="255">
        <v>-4720</v>
      </c>
      <c r="G11" s="256">
        <v>0.313</v>
      </c>
      <c r="I11" s="284"/>
      <c r="J11" s="284"/>
      <c r="L11" s="284"/>
      <c r="M11" s="284"/>
    </row>
    <row r="12" spans="1:13" ht="12.75" thickBot="1" x14ac:dyDescent="0.25">
      <c r="A12" s="254" t="s">
        <v>339</v>
      </c>
      <c r="B12" s="255">
        <v>-985</v>
      </c>
      <c r="C12" s="255">
        <v>-796</v>
      </c>
      <c r="D12" s="256">
        <v>0.23699999999999999</v>
      </c>
      <c r="E12" s="255">
        <v>-2623</v>
      </c>
      <c r="F12" s="255">
        <v>-2391</v>
      </c>
      <c r="G12" s="256">
        <v>9.7000000000000003E-2</v>
      </c>
      <c r="I12" s="284"/>
      <c r="J12" s="284"/>
      <c r="L12" s="284"/>
      <c r="M12" s="284"/>
    </row>
    <row r="13" spans="1:13" ht="12.75" thickBot="1" x14ac:dyDescent="0.25">
      <c r="A13" s="254" t="s">
        <v>340</v>
      </c>
      <c r="B13" s="255">
        <v>7</v>
      </c>
      <c r="C13" s="255">
        <v>10</v>
      </c>
      <c r="D13" s="256">
        <v>-0.3</v>
      </c>
      <c r="E13" s="255">
        <v>315</v>
      </c>
      <c r="F13" s="255">
        <v>87</v>
      </c>
      <c r="G13" s="256" t="s">
        <v>4</v>
      </c>
      <c r="I13" s="284"/>
      <c r="J13" s="284"/>
      <c r="L13" s="284"/>
      <c r="M13" s="284"/>
    </row>
    <row r="14" spans="1:13" ht="12.75" thickBot="1" x14ac:dyDescent="0.25">
      <c r="A14" s="251" t="s">
        <v>341</v>
      </c>
      <c r="B14" s="252">
        <f>SUM(B11:B13)</f>
        <v>-2998</v>
      </c>
      <c r="C14" s="252">
        <f>SUM(C11:C13)</f>
        <v>-2572</v>
      </c>
      <c r="D14" s="250">
        <v>0.16600000000000001</v>
      </c>
      <c r="E14" s="252">
        <f>SUM(E11:E13)</f>
        <v>-8504</v>
      </c>
      <c r="F14" s="252">
        <f>SUM(F11:F13)</f>
        <v>-7024</v>
      </c>
      <c r="G14" s="250">
        <v>0.21099999999999999</v>
      </c>
    </row>
    <row r="15" spans="1:13" ht="12.75" thickBot="1" x14ac:dyDescent="0.25">
      <c r="A15" s="251" t="s">
        <v>176</v>
      </c>
      <c r="B15" s="252">
        <f>B14+B9</f>
        <v>3599</v>
      </c>
      <c r="C15" s="252">
        <f>C14+C9</f>
        <v>3021</v>
      </c>
      <c r="D15" s="250">
        <v>0.191</v>
      </c>
      <c r="E15" s="252">
        <f>E14+E9</f>
        <v>7534</v>
      </c>
      <c r="F15" s="252">
        <f>F14+F9</f>
        <v>7221</v>
      </c>
      <c r="G15" s="250">
        <v>4.2999999999999997E-2</v>
      </c>
    </row>
    <row r="16" spans="1:13" ht="12.75" thickBot="1" x14ac:dyDescent="0.25">
      <c r="A16" s="257" t="s">
        <v>252</v>
      </c>
      <c r="B16" s="258">
        <f>ROUND(B15/B7,3)</f>
        <v>0.19700000000000001</v>
      </c>
      <c r="C16" s="258">
        <f>ROUND(C15/C7,3)</f>
        <v>0.16</v>
      </c>
      <c r="D16" s="299" t="s">
        <v>369</v>
      </c>
      <c r="E16" s="258">
        <f>ROUND(E15/E7,3)</f>
        <v>0.15</v>
      </c>
      <c r="F16" s="258">
        <f>ROUND(F15/F7,3)</f>
        <v>0.158</v>
      </c>
      <c r="G16" s="299" t="s">
        <v>367</v>
      </c>
      <c r="I16" s="296"/>
    </row>
    <row r="17" spans="1:13" ht="12.75" thickBot="1" x14ac:dyDescent="0.25">
      <c r="A17" s="254" t="s">
        <v>342</v>
      </c>
      <c r="B17" s="255">
        <v>-1122</v>
      </c>
      <c r="C17" s="255">
        <v>-804</v>
      </c>
      <c r="D17" s="256">
        <v>0.39600000000000002</v>
      </c>
      <c r="E17" s="255">
        <v>-3024</v>
      </c>
      <c r="F17" s="255">
        <v>-2351</v>
      </c>
      <c r="G17" s="256">
        <v>0.28599999999999998</v>
      </c>
      <c r="I17" s="284"/>
      <c r="J17" s="284"/>
      <c r="L17" s="284"/>
      <c r="M17" s="284"/>
    </row>
    <row r="18" spans="1:13" ht="12.75" thickBot="1" x14ac:dyDescent="0.25">
      <c r="A18" s="254" t="s">
        <v>343</v>
      </c>
      <c r="B18" s="255">
        <v>-284</v>
      </c>
      <c r="C18" s="255">
        <v>-238</v>
      </c>
      <c r="D18" s="256">
        <v>0.193</v>
      </c>
      <c r="E18" s="255">
        <v>-812</v>
      </c>
      <c r="F18" s="255">
        <v>-707</v>
      </c>
      <c r="G18" s="256">
        <v>0.14899999999999999</v>
      </c>
      <c r="I18" s="284"/>
      <c r="J18" s="284"/>
      <c r="L18" s="284"/>
      <c r="M18" s="284"/>
    </row>
    <row r="19" spans="1:13" ht="12.75" thickBot="1" x14ac:dyDescent="0.25">
      <c r="A19" s="254" t="s">
        <v>16</v>
      </c>
      <c r="B19" s="255">
        <v>-1230</v>
      </c>
      <c r="C19" s="255">
        <v>-1156</v>
      </c>
      <c r="D19" s="256">
        <v>6.4000000000000001E-2</v>
      </c>
      <c r="E19" s="255">
        <v>-3814</v>
      </c>
      <c r="F19" s="255">
        <v>-3829</v>
      </c>
      <c r="G19" s="256">
        <v>-4.0000000000000001E-3</v>
      </c>
      <c r="I19" s="284"/>
      <c r="J19" s="284"/>
      <c r="L19" s="284"/>
      <c r="M19" s="284"/>
    </row>
    <row r="20" spans="1:13" ht="12.75" thickBot="1" x14ac:dyDescent="0.25">
      <c r="A20" s="254" t="s">
        <v>344</v>
      </c>
      <c r="B20" s="255">
        <v>4142</v>
      </c>
      <c r="C20" s="255">
        <v>1783</v>
      </c>
      <c r="D20" s="256" t="s">
        <v>4</v>
      </c>
      <c r="E20" s="255">
        <v>9246</v>
      </c>
      <c r="F20" s="255">
        <v>5950</v>
      </c>
      <c r="G20" s="256">
        <v>0.55400000000000005</v>
      </c>
      <c r="I20" s="284"/>
      <c r="J20" s="284"/>
      <c r="L20" s="284"/>
      <c r="M20" s="284"/>
    </row>
    <row r="21" spans="1:13" ht="12.75" thickBot="1" x14ac:dyDescent="0.25">
      <c r="A21" s="254" t="s">
        <v>345</v>
      </c>
      <c r="B21" s="255">
        <v>0</v>
      </c>
      <c r="C21" s="255">
        <v>-10</v>
      </c>
      <c r="D21" s="256" t="s">
        <v>4</v>
      </c>
      <c r="E21" s="255">
        <v>0</v>
      </c>
      <c r="F21" s="255">
        <v>-1800</v>
      </c>
      <c r="G21" s="256" t="s">
        <v>4</v>
      </c>
      <c r="I21" s="284"/>
      <c r="J21" s="284"/>
      <c r="L21" s="284"/>
      <c r="M21" s="284"/>
    </row>
    <row r="22" spans="1:13" ht="12.75" thickBot="1" x14ac:dyDescent="0.25">
      <c r="A22" s="251" t="s">
        <v>337</v>
      </c>
      <c r="B22" s="252">
        <f>SUM(B17:B21,B15)</f>
        <v>5105</v>
      </c>
      <c r="C22" s="252">
        <f>SUM(C17:C21,C15)</f>
        <v>2596</v>
      </c>
      <c r="D22" s="250">
        <v>0.96599999999999997</v>
      </c>
      <c r="E22" s="252">
        <f>SUM(E17:E21,E15)</f>
        <v>9130</v>
      </c>
      <c r="F22" s="252">
        <f>SUM(F17:F21,F15)</f>
        <v>4484</v>
      </c>
      <c r="G22" s="250">
        <v>1.036</v>
      </c>
    </row>
    <row r="23" spans="1:13" x14ac:dyDescent="0.2">
      <c r="B23" s="275"/>
      <c r="C23" s="275"/>
      <c r="D23" s="275"/>
    </row>
    <row r="24" spans="1:13" x14ac:dyDescent="0.2">
      <c r="B24" s="275"/>
      <c r="C24" s="275"/>
      <c r="D24" s="275"/>
    </row>
    <row r="25" spans="1:13" x14ac:dyDescent="0.2">
      <c r="A25" s="247" t="s">
        <v>193</v>
      </c>
      <c r="B25" s="295"/>
      <c r="C25" s="295"/>
      <c r="D25" s="295"/>
      <c r="E25" s="295"/>
      <c r="F25" s="295"/>
      <c r="G25" s="295"/>
    </row>
    <row r="26" spans="1:13" ht="12.75" thickBot="1" x14ac:dyDescent="0.25">
      <c r="A26" s="248" t="s">
        <v>0</v>
      </c>
      <c r="B26" s="249" t="s">
        <v>152</v>
      </c>
      <c r="C26" s="249" t="s">
        <v>153</v>
      </c>
      <c r="D26" s="250" t="s">
        <v>3</v>
      </c>
      <c r="E26" s="249" t="s">
        <v>154</v>
      </c>
      <c r="F26" s="249" t="s">
        <v>155</v>
      </c>
      <c r="G26" s="250" t="s">
        <v>3</v>
      </c>
    </row>
    <row r="27" spans="1:13" ht="12.75" thickBot="1" x14ac:dyDescent="0.25">
      <c r="A27" s="254" t="s">
        <v>346</v>
      </c>
      <c r="B27" s="255">
        <v>20421</v>
      </c>
      <c r="C27" s="255">
        <v>18589</v>
      </c>
      <c r="D27" s="256">
        <v>9.9000000000000005E-2</v>
      </c>
      <c r="E27" s="255">
        <v>54403</v>
      </c>
      <c r="F27" s="255">
        <v>45452</v>
      </c>
      <c r="G27" s="256">
        <v>0.19700000000000001</v>
      </c>
      <c r="I27" s="284"/>
      <c r="J27" s="284"/>
      <c r="L27" s="284"/>
      <c r="M27" s="284"/>
    </row>
    <row r="28" spans="1:13" ht="12.75" thickBot="1" x14ac:dyDescent="0.25">
      <c r="A28" s="254" t="s">
        <v>347</v>
      </c>
      <c r="B28" s="255">
        <v>-2138</v>
      </c>
      <c r="C28" s="255">
        <v>-2419</v>
      </c>
      <c r="D28" s="256">
        <v>-0.11600000000000001</v>
      </c>
      <c r="E28" s="255">
        <v>-7148</v>
      </c>
      <c r="F28" s="255">
        <v>-6509</v>
      </c>
      <c r="G28" s="256">
        <v>9.8000000000000004E-2</v>
      </c>
      <c r="I28" s="284"/>
      <c r="J28" s="284"/>
      <c r="L28" s="284"/>
      <c r="M28" s="284"/>
    </row>
    <row r="29" spans="1:13" ht="12.75" thickBot="1" x14ac:dyDescent="0.25">
      <c r="A29" s="254" t="s">
        <v>348</v>
      </c>
      <c r="B29" s="255">
        <v>-15278</v>
      </c>
      <c r="C29" s="255">
        <v>-13514</v>
      </c>
      <c r="D29" s="256">
        <v>0.13100000000000001</v>
      </c>
      <c r="E29" s="255">
        <v>-44861</v>
      </c>
      <c r="F29" s="255">
        <v>-37462</v>
      </c>
      <c r="G29" s="256">
        <v>0.19800000000000001</v>
      </c>
      <c r="I29" s="284"/>
      <c r="J29" s="284"/>
      <c r="L29" s="284"/>
      <c r="M29" s="284"/>
    </row>
    <row r="30" spans="1:13" ht="12.75" thickBot="1" x14ac:dyDescent="0.25">
      <c r="A30" s="251" t="s">
        <v>204</v>
      </c>
      <c r="B30" s="252">
        <v>3005</v>
      </c>
      <c r="C30" s="252">
        <v>2656</v>
      </c>
      <c r="D30" s="250">
        <v>0.13100000000000001</v>
      </c>
      <c r="E30" s="252">
        <v>2394</v>
      </c>
      <c r="F30" s="252">
        <v>1481</v>
      </c>
      <c r="G30" s="250">
        <v>0.61599999999999999</v>
      </c>
    </row>
    <row r="31" spans="1:13" ht="12.75" thickBot="1" x14ac:dyDescent="0.25">
      <c r="A31" s="254" t="s">
        <v>349</v>
      </c>
      <c r="B31" s="255">
        <v>-941</v>
      </c>
      <c r="C31" s="255">
        <v>-2154</v>
      </c>
      <c r="D31" s="256">
        <v>-0.56299999999999994</v>
      </c>
      <c r="E31" s="255">
        <v>-2351</v>
      </c>
      <c r="F31" s="255">
        <v>-2900</v>
      </c>
      <c r="G31" s="256">
        <v>-0.189</v>
      </c>
      <c r="I31" s="284"/>
      <c r="J31" s="284"/>
      <c r="L31" s="284"/>
      <c r="M31" s="284"/>
    </row>
    <row r="32" spans="1:13" ht="12.75" thickBot="1" x14ac:dyDescent="0.25">
      <c r="A32" s="254" t="s">
        <v>350</v>
      </c>
      <c r="B32" s="255">
        <v>-19</v>
      </c>
      <c r="C32" s="255">
        <v>0</v>
      </c>
      <c r="D32" s="256" t="s">
        <v>4</v>
      </c>
      <c r="E32" s="255">
        <v>-118</v>
      </c>
      <c r="F32" s="255">
        <v>-109</v>
      </c>
      <c r="G32" s="256">
        <v>8.3000000000000004E-2</v>
      </c>
      <c r="I32" s="284"/>
      <c r="J32" s="284"/>
      <c r="L32" s="284"/>
      <c r="M32" s="284"/>
    </row>
    <row r="33" spans="1:13" ht="12.75" thickBot="1" x14ac:dyDescent="0.25">
      <c r="A33" s="254" t="s">
        <v>351</v>
      </c>
      <c r="B33" s="255">
        <v>0</v>
      </c>
      <c r="C33" s="255">
        <v>0</v>
      </c>
      <c r="D33" s="256" t="s">
        <v>4</v>
      </c>
      <c r="E33" s="255">
        <v>0</v>
      </c>
      <c r="F33" s="255">
        <v>3160</v>
      </c>
      <c r="G33" s="256" t="s">
        <v>4</v>
      </c>
      <c r="I33" s="284"/>
      <c r="J33" s="284"/>
      <c r="L33" s="284"/>
      <c r="M33" s="284"/>
    </row>
    <row r="34" spans="1:13" ht="12.75" thickBot="1" x14ac:dyDescent="0.25">
      <c r="A34" s="251" t="s">
        <v>310</v>
      </c>
      <c r="B34" s="252">
        <v>-960</v>
      </c>
      <c r="C34" s="252">
        <v>-2154</v>
      </c>
      <c r="D34" s="250">
        <v>-0.55400000000000005</v>
      </c>
      <c r="E34" s="252">
        <v>-2469</v>
      </c>
      <c r="F34" s="252">
        <v>151</v>
      </c>
      <c r="G34" s="250" t="s">
        <v>4</v>
      </c>
    </row>
    <row r="35" spans="1:13" ht="12.75" thickBot="1" x14ac:dyDescent="0.25">
      <c r="A35" s="254" t="s">
        <v>272</v>
      </c>
      <c r="B35" s="255">
        <v>1773</v>
      </c>
      <c r="C35" s="255">
        <v>8297</v>
      </c>
      <c r="D35" s="256">
        <v>-0.78600000000000003</v>
      </c>
      <c r="E35" s="255">
        <v>21609</v>
      </c>
      <c r="F35" s="255">
        <v>46920</v>
      </c>
      <c r="G35" s="256">
        <v>-0.53900000000000003</v>
      </c>
      <c r="I35" s="284"/>
      <c r="J35" s="284"/>
      <c r="L35" s="284"/>
      <c r="M35" s="284"/>
    </row>
    <row r="36" spans="1:13" ht="12.75" thickBot="1" x14ac:dyDescent="0.25">
      <c r="A36" s="254" t="s">
        <v>273</v>
      </c>
      <c r="B36" s="255">
        <v>-1884</v>
      </c>
      <c r="C36" s="255">
        <v>-8068</v>
      </c>
      <c r="D36" s="256">
        <v>-0.76600000000000001</v>
      </c>
      <c r="E36" s="255">
        <v>-17132</v>
      </c>
      <c r="F36" s="255">
        <v>-43575</v>
      </c>
      <c r="G36" s="256">
        <v>-0.60699999999999998</v>
      </c>
      <c r="I36" s="284"/>
      <c r="J36" s="284"/>
      <c r="L36" s="284"/>
      <c r="M36" s="284"/>
    </row>
    <row r="37" spans="1:13" ht="12.75" thickBot="1" x14ac:dyDescent="0.25">
      <c r="A37" s="254" t="s">
        <v>274</v>
      </c>
      <c r="B37" s="255">
        <v>-1129</v>
      </c>
      <c r="C37" s="255">
        <v>-1015</v>
      </c>
      <c r="D37" s="256">
        <v>0.112</v>
      </c>
      <c r="E37" s="255">
        <v>-2931</v>
      </c>
      <c r="F37" s="255">
        <v>-3698</v>
      </c>
      <c r="G37" s="256">
        <v>-0.20699999999999999</v>
      </c>
      <c r="I37" s="284"/>
      <c r="J37" s="284"/>
      <c r="L37" s="284"/>
      <c r="M37" s="284"/>
    </row>
    <row r="38" spans="1:13" ht="12.75" thickBot="1" x14ac:dyDescent="0.25">
      <c r="A38" s="254" t="s">
        <v>352</v>
      </c>
      <c r="B38" s="255">
        <v>-315</v>
      </c>
      <c r="C38" s="255">
        <v>-203</v>
      </c>
      <c r="D38" s="256">
        <v>0.55200000000000005</v>
      </c>
      <c r="E38" s="255">
        <v>-1011</v>
      </c>
      <c r="F38" s="255">
        <v>-630</v>
      </c>
      <c r="G38" s="256">
        <v>0.60499999999999998</v>
      </c>
      <c r="I38" s="284"/>
      <c r="J38" s="284"/>
      <c r="L38" s="284"/>
      <c r="M38" s="284"/>
    </row>
    <row r="39" spans="1:13" ht="12.75" thickBot="1" x14ac:dyDescent="0.25">
      <c r="A39" s="254" t="s">
        <v>353</v>
      </c>
      <c r="B39" s="255">
        <v>-158</v>
      </c>
      <c r="C39" s="255">
        <v>-99</v>
      </c>
      <c r="D39" s="256">
        <v>0.59599999999999997</v>
      </c>
      <c r="E39" s="255">
        <v>-489</v>
      </c>
      <c r="F39" s="255">
        <v>-329</v>
      </c>
      <c r="G39" s="256">
        <v>0.48599999999999999</v>
      </c>
      <c r="I39" s="284"/>
      <c r="J39" s="284"/>
      <c r="L39" s="284"/>
      <c r="M39" s="284"/>
    </row>
    <row r="40" spans="1:13" ht="12.75" thickBot="1" x14ac:dyDescent="0.25">
      <c r="A40" s="251" t="s">
        <v>218</v>
      </c>
      <c r="B40" s="252">
        <v>-1713</v>
      </c>
      <c r="C40" s="252">
        <v>-1088</v>
      </c>
      <c r="D40" s="250">
        <v>0.57399999999999995</v>
      </c>
      <c r="E40" s="252">
        <v>46</v>
      </c>
      <c r="F40" s="252">
        <v>-1312</v>
      </c>
      <c r="G40" s="250" t="s">
        <v>4</v>
      </c>
    </row>
    <row r="41" spans="1:13" ht="12.75" thickBot="1" x14ac:dyDescent="0.25">
      <c r="A41" s="254" t="s">
        <v>220</v>
      </c>
      <c r="B41" s="255">
        <v>-67</v>
      </c>
      <c r="C41" s="255">
        <v>-37</v>
      </c>
      <c r="D41" s="256">
        <v>0.81100000000000005</v>
      </c>
      <c r="E41" s="255">
        <v>-96</v>
      </c>
      <c r="F41" s="255">
        <v>-274</v>
      </c>
      <c r="G41" s="256">
        <v>-0.65</v>
      </c>
    </row>
    <row r="42" spans="1:13" ht="12.75" thickBot="1" x14ac:dyDescent="0.25">
      <c r="A42" s="251" t="s">
        <v>221</v>
      </c>
      <c r="B42" s="252">
        <v>265</v>
      </c>
      <c r="C42" s="252">
        <v>-623</v>
      </c>
      <c r="D42" s="250" t="s">
        <v>4</v>
      </c>
      <c r="E42" s="252">
        <v>-125</v>
      </c>
      <c r="F42" s="252">
        <v>46</v>
      </c>
      <c r="G42" s="250" t="s">
        <v>4</v>
      </c>
    </row>
    <row r="43" spans="1:13" ht="12.75" thickBot="1" x14ac:dyDescent="0.25">
      <c r="A43" s="251" t="s">
        <v>313</v>
      </c>
      <c r="B43" s="252">
        <v>226</v>
      </c>
      <c r="C43" s="252">
        <v>1226</v>
      </c>
      <c r="D43" s="250">
        <v>-0.81599999999999995</v>
      </c>
      <c r="E43" s="252">
        <v>616</v>
      </c>
      <c r="F43" s="252">
        <v>557</v>
      </c>
      <c r="G43" s="250">
        <v>0.106</v>
      </c>
      <c r="I43" s="284"/>
      <c r="J43" s="284"/>
      <c r="L43" s="284"/>
      <c r="M43" s="284"/>
    </row>
    <row r="44" spans="1:13" ht="12.75" thickBot="1" x14ac:dyDescent="0.25">
      <c r="A44" s="251" t="s">
        <v>314</v>
      </c>
      <c r="B44" s="252">
        <v>491</v>
      </c>
      <c r="C44" s="252">
        <v>603</v>
      </c>
      <c r="D44" s="250">
        <v>-0.186</v>
      </c>
      <c r="E44" s="252">
        <v>491</v>
      </c>
      <c r="F44" s="252">
        <v>603</v>
      </c>
      <c r="G44" s="250">
        <v>-0.186</v>
      </c>
      <c r="I44" s="284"/>
      <c r="J44" s="284"/>
      <c r="L44" s="284"/>
      <c r="M44" s="284"/>
    </row>
    <row r="45" spans="1:13" x14ac:dyDescent="0.2">
      <c r="B45" s="284"/>
      <c r="C45" s="284"/>
      <c r="D45" s="275"/>
    </row>
    <row r="46" spans="1:13" x14ac:dyDescent="0.2">
      <c r="B46" s="284"/>
      <c r="C46" s="284"/>
      <c r="D46" s="275"/>
    </row>
    <row r="47" spans="1:13" x14ac:dyDescent="0.2">
      <c r="A47" s="247" t="s">
        <v>224</v>
      </c>
      <c r="B47" s="247"/>
      <c r="C47" s="247"/>
      <c r="D47" s="295"/>
      <c r="E47" s="247"/>
      <c r="F47" s="295"/>
    </row>
    <row r="48" spans="1:13" ht="12.75" thickBot="1" x14ac:dyDescent="0.25">
      <c r="A48" s="248" t="s">
        <v>0</v>
      </c>
      <c r="B48" s="270">
        <v>44834</v>
      </c>
      <c r="C48" s="270">
        <v>44742</v>
      </c>
      <c r="D48" s="271" t="s">
        <v>3</v>
      </c>
      <c r="E48" s="270">
        <v>44561</v>
      </c>
      <c r="F48" s="271" t="s">
        <v>3</v>
      </c>
      <c r="I48" s="284"/>
      <c r="J48" s="284"/>
      <c r="L48" s="284"/>
    </row>
    <row r="49" spans="1:12" ht="12.75" thickBot="1" x14ac:dyDescent="0.25">
      <c r="A49" s="254" t="s">
        <v>315</v>
      </c>
      <c r="B49" s="255">
        <v>491</v>
      </c>
      <c r="C49" s="255">
        <v>226</v>
      </c>
      <c r="D49" s="256">
        <v>1.173</v>
      </c>
      <c r="E49" s="255">
        <v>616</v>
      </c>
      <c r="F49" s="256">
        <v>-0.20300000000000001</v>
      </c>
      <c r="I49" s="284"/>
      <c r="J49" s="284"/>
      <c r="L49" s="284"/>
    </row>
    <row r="50" spans="1:12" ht="12.75" thickBot="1" x14ac:dyDescent="0.25">
      <c r="A50" s="254" t="s">
        <v>354</v>
      </c>
      <c r="B50" s="255">
        <v>3873</v>
      </c>
      <c r="C50" s="255">
        <v>3955</v>
      </c>
      <c r="D50" s="256">
        <v>-2.1000000000000001E-2</v>
      </c>
      <c r="E50" s="255">
        <v>4101</v>
      </c>
      <c r="F50" s="256">
        <v>-5.6000000000000001E-2</v>
      </c>
      <c r="I50" s="284"/>
    </row>
    <row r="51" spans="1:12" ht="12.75" thickBot="1" x14ac:dyDescent="0.25">
      <c r="A51" s="254" t="s">
        <v>355</v>
      </c>
      <c r="B51" s="255">
        <v>52771</v>
      </c>
      <c r="C51" s="255">
        <v>52900</v>
      </c>
      <c r="D51" s="256">
        <v>-2E-3</v>
      </c>
      <c r="E51" s="255">
        <v>50231</v>
      </c>
      <c r="F51" s="256">
        <v>5.0999999999999997E-2</v>
      </c>
      <c r="I51" s="284"/>
    </row>
    <row r="52" spans="1:12" ht="12.75" thickBot="1" x14ac:dyDescent="0.25">
      <c r="A52" s="254" t="s">
        <v>356</v>
      </c>
      <c r="B52" s="255">
        <v>6049</v>
      </c>
      <c r="C52" s="255">
        <v>6311</v>
      </c>
      <c r="D52" s="256">
        <v>-4.2000000000000003E-2</v>
      </c>
      <c r="E52" s="255">
        <v>6708</v>
      </c>
      <c r="F52" s="256">
        <v>-9.8000000000000004E-2</v>
      </c>
      <c r="I52" s="284"/>
    </row>
    <row r="53" spans="1:12" ht="12.75" thickBot="1" x14ac:dyDescent="0.25">
      <c r="A53" s="254" t="s">
        <v>357</v>
      </c>
      <c r="B53" s="255">
        <v>5298</v>
      </c>
      <c r="C53" s="255">
        <v>5227</v>
      </c>
      <c r="D53" s="256">
        <v>1.4E-2</v>
      </c>
      <c r="E53" s="255">
        <v>4031</v>
      </c>
      <c r="F53" s="256">
        <v>0.314</v>
      </c>
      <c r="I53" s="284"/>
    </row>
    <row r="54" spans="1:12" ht="12.75" thickBot="1" x14ac:dyDescent="0.25">
      <c r="A54" s="254" t="s">
        <v>319</v>
      </c>
      <c r="B54" s="255">
        <v>19870</v>
      </c>
      <c r="C54" s="255">
        <v>17264</v>
      </c>
      <c r="D54" s="256">
        <v>0.151</v>
      </c>
      <c r="E54" s="255">
        <v>13084</v>
      </c>
      <c r="F54" s="256">
        <v>0.51900000000000002</v>
      </c>
      <c r="I54" s="284"/>
    </row>
    <row r="55" spans="1:12" ht="12.75" thickBot="1" x14ac:dyDescent="0.25">
      <c r="A55" s="251" t="s">
        <v>286</v>
      </c>
      <c r="B55" s="252">
        <v>88352</v>
      </c>
      <c r="C55" s="252">
        <v>85883</v>
      </c>
      <c r="D55" s="250">
        <v>2.9000000000000001E-2</v>
      </c>
      <c r="E55" s="252">
        <v>78771</v>
      </c>
      <c r="F55" s="250">
        <v>0.122</v>
      </c>
      <c r="I55" s="284"/>
    </row>
    <row r="56" spans="1:12" ht="12.75" thickBot="1" x14ac:dyDescent="0.25">
      <c r="A56" s="254" t="s">
        <v>325</v>
      </c>
      <c r="B56" s="255">
        <v>48874</v>
      </c>
      <c r="C56" s="255">
        <v>53137</v>
      </c>
      <c r="D56" s="256">
        <v>-0.08</v>
      </c>
      <c r="E56" s="255">
        <v>59416</v>
      </c>
      <c r="F56" s="256">
        <v>-0.17699999999999999</v>
      </c>
      <c r="I56" s="284"/>
    </row>
    <row r="57" spans="1:12" ht="12.75" thickBot="1" x14ac:dyDescent="0.25">
      <c r="A57" s="254" t="s">
        <v>358</v>
      </c>
      <c r="B57" s="255">
        <v>7689</v>
      </c>
      <c r="C57" s="255">
        <v>8184</v>
      </c>
      <c r="D57" s="256">
        <v>-0.06</v>
      </c>
      <c r="E57" s="255">
        <v>5955</v>
      </c>
      <c r="F57" s="256">
        <v>0.29099999999999998</v>
      </c>
      <c r="I57" s="284"/>
    </row>
    <row r="58" spans="1:12" ht="12.75" thickBot="1" x14ac:dyDescent="0.25">
      <c r="A58" s="254" t="s">
        <v>359</v>
      </c>
      <c r="B58" s="255">
        <v>16719</v>
      </c>
      <c r="C58" s="255">
        <v>9183</v>
      </c>
      <c r="D58" s="256">
        <v>0.82099999999999995</v>
      </c>
      <c r="E58" s="255">
        <v>5440</v>
      </c>
      <c r="F58" s="256" t="s">
        <v>4</v>
      </c>
      <c r="I58" s="284"/>
    </row>
    <row r="59" spans="1:12" ht="12.75" thickBot="1" x14ac:dyDescent="0.25">
      <c r="A59" s="254" t="s">
        <v>360</v>
      </c>
      <c r="B59" s="255">
        <v>3326</v>
      </c>
      <c r="C59" s="255">
        <v>3421</v>
      </c>
      <c r="D59" s="256">
        <v>-2.8000000000000001E-2</v>
      </c>
      <c r="E59" s="255">
        <v>4519</v>
      </c>
      <c r="F59" s="256">
        <v>-0.26400000000000001</v>
      </c>
      <c r="I59" s="284"/>
    </row>
    <row r="60" spans="1:12" ht="12.75" thickBot="1" x14ac:dyDescent="0.25">
      <c r="A60" s="251" t="s">
        <v>291</v>
      </c>
      <c r="B60" s="252">
        <v>76608</v>
      </c>
      <c r="C60" s="252">
        <v>73925</v>
      </c>
      <c r="D60" s="250">
        <v>3.5999999999999997E-2</v>
      </c>
      <c r="E60" s="252">
        <v>75330</v>
      </c>
      <c r="F60" s="250">
        <v>1.7000000000000001E-2</v>
      </c>
      <c r="I60" s="284"/>
    </row>
    <row r="61" spans="1:12" ht="12.75" thickBot="1" x14ac:dyDescent="0.25">
      <c r="A61" s="254" t="s">
        <v>361</v>
      </c>
      <c r="B61" s="255">
        <v>11914</v>
      </c>
      <c r="C61" s="255">
        <v>12030</v>
      </c>
      <c r="D61" s="256">
        <v>-0.01</v>
      </c>
      <c r="E61" s="255">
        <v>3388</v>
      </c>
      <c r="F61" s="256" t="s">
        <v>4</v>
      </c>
      <c r="I61" s="284"/>
    </row>
    <row r="62" spans="1:12" ht="12.75" thickBot="1" x14ac:dyDescent="0.25">
      <c r="A62" s="254" t="s">
        <v>293</v>
      </c>
      <c r="B62" s="255">
        <v>-170</v>
      </c>
      <c r="C62" s="255">
        <v>-72</v>
      </c>
      <c r="D62" s="256" t="s">
        <v>4</v>
      </c>
      <c r="E62" s="255">
        <v>53</v>
      </c>
      <c r="F62" s="256" t="s">
        <v>4</v>
      </c>
      <c r="I62" s="284"/>
    </row>
    <row r="63" spans="1:12" ht="12.75" thickBot="1" x14ac:dyDescent="0.25">
      <c r="A63" s="251" t="s">
        <v>294</v>
      </c>
      <c r="B63" s="252">
        <v>11744</v>
      </c>
      <c r="C63" s="252">
        <v>11958</v>
      </c>
      <c r="D63" s="250">
        <v>-1.7999999999999999E-2</v>
      </c>
      <c r="E63" s="252">
        <v>3441</v>
      </c>
      <c r="F63" s="250" t="s">
        <v>4</v>
      </c>
      <c r="I63" s="284"/>
    </row>
    <row r="64" spans="1:12" ht="12.75" thickBot="1" x14ac:dyDescent="0.25">
      <c r="A64" s="251" t="s">
        <v>295</v>
      </c>
      <c r="B64" s="252">
        <v>88352</v>
      </c>
      <c r="C64" s="252">
        <v>85883</v>
      </c>
      <c r="D64" s="250">
        <v>2.9000000000000001E-2</v>
      </c>
      <c r="E64" s="252">
        <v>78771</v>
      </c>
      <c r="F64" s="250">
        <v>0.122</v>
      </c>
      <c r="I64" s="284"/>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12304-C13A-4104-ADD3-73A29EB13660}">
  <sheetPr>
    <tabColor rgb="FF7B2038"/>
  </sheetPr>
  <dimension ref="A1:G64"/>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55.5703125" style="275" bestFit="1" customWidth="1"/>
    <col min="2" max="2" width="10.5703125" style="273" bestFit="1" customWidth="1"/>
    <col min="3" max="3" width="10.85546875" style="273" bestFit="1" customWidth="1"/>
    <col min="4" max="4" width="13.42578125" style="274" bestFit="1" customWidth="1"/>
    <col min="5" max="5" width="10.5703125" style="275" bestFit="1" customWidth="1"/>
    <col min="6" max="6" width="9.5703125" style="275" bestFit="1" customWidth="1"/>
    <col min="7" max="7" width="12.42578125" style="275" bestFit="1" customWidth="1"/>
    <col min="8" max="16384" width="8.85546875" style="275"/>
  </cols>
  <sheetData>
    <row r="1" spans="1:7" ht="14.25" x14ac:dyDescent="0.2">
      <c r="A1" s="287" t="s">
        <v>2</v>
      </c>
    </row>
    <row r="2" spans="1:7" ht="14.25" x14ac:dyDescent="0.2">
      <c r="A2" s="287" t="s">
        <v>296</v>
      </c>
    </row>
    <row r="3" spans="1:7" ht="14.25" x14ac:dyDescent="0.25">
      <c r="A3" s="288" t="s">
        <v>0</v>
      </c>
      <c r="B3" s="276"/>
      <c r="C3" s="276"/>
      <c r="D3" s="277"/>
    </row>
    <row r="4" spans="1:7" x14ac:dyDescent="0.2">
      <c r="A4" s="289"/>
      <c r="B4" s="278"/>
      <c r="C4" s="278"/>
      <c r="D4" s="279"/>
      <c r="E4" s="290"/>
    </row>
    <row r="5" spans="1:7" ht="12.75" thickBot="1" x14ac:dyDescent="0.25">
      <c r="A5" s="280" t="s">
        <v>164</v>
      </c>
      <c r="B5" s="280"/>
      <c r="C5" s="280"/>
      <c r="D5" s="280"/>
      <c r="E5" s="280"/>
      <c r="F5" s="280"/>
      <c r="G5" s="280"/>
    </row>
    <row r="6" spans="1:7" ht="12.75" thickBot="1" x14ac:dyDescent="0.25">
      <c r="A6" s="248" t="s">
        <v>0</v>
      </c>
      <c r="B6" s="249" t="s">
        <v>152</v>
      </c>
      <c r="C6" s="249" t="s">
        <v>153</v>
      </c>
      <c r="D6" s="250" t="s">
        <v>3</v>
      </c>
      <c r="E6" s="249" t="s">
        <v>154</v>
      </c>
      <c r="F6" s="249" t="s">
        <v>155</v>
      </c>
      <c r="G6" s="250" t="s">
        <v>3</v>
      </c>
    </row>
    <row r="7" spans="1:7" ht="12.75" thickBot="1" x14ac:dyDescent="0.25">
      <c r="A7" s="254" t="s">
        <v>165</v>
      </c>
      <c r="B7" s="255">
        <v>12373</v>
      </c>
      <c r="C7" s="255">
        <v>13733</v>
      </c>
      <c r="D7" s="256">
        <v>-9.9000000000000005E-2</v>
      </c>
      <c r="E7" s="255">
        <v>28953</v>
      </c>
      <c r="F7" s="255">
        <v>37354</v>
      </c>
      <c r="G7" s="256">
        <v>-0.22500000000000001</v>
      </c>
    </row>
    <row r="8" spans="1:7" ht="12.75" thickBot="1" x14ac:dyDescent="0.25">
      <c r="A8" s="254" t="s">
        <v>297</v>
      </c>
      <c r="B8" s="281">
        <v>-8191</v>
      </c>
      <c r="C8" s="281">
        <v>-7786</v>
      </c>
      <c r="D8" s="256">
        <v>5.1999999999999998E-2</v>
      </c>
      <c r="E8" s="281">
        <v>-18393</v>
      </c>
      <c r="F8" s="281">
        <v>-20726</v>
      </c>
      <c r="G8" s="256">
        <v>-0.113</v>
      </c>
    </row>
    <row r="9" spans="1:7" ht="12.75" thickBot="1" x14ac:dyDescent="0.25">
      <c r="A9" s="251" t="s">
        <v>169</v>
      </c>
      <c r="B9" s="252">
        <v>4182</v>
      </c>
      <c r="C9" s="252">
        <v>5947</v>
      </c>
      <c r="D9" s="250">
        <v>-0.29699999999999999</v>
      </c>
      <c r="E9" s="252">
        <v>10560</v>
      </c>
      <c r="F9" s="252">
        <v>16628</v>
      </c>
      <c r="G9" s="250">
        <v>-0.36499999999999999</v>
      </c>
    </row>
    <row r="10" spans="1:7" ht="12.75" thickBot="1" x14ac:dyDescent="0.25">
      <c r="A10" s="257" t="s">
        <v>170</v>
      </c>
      <c r="B10" s="258">
        <v>0.33800000000000002</v>
      </c>
      <c r="C10" s="258">
        <v>0.433</v>
      </c>
      <c r="D10" s="259" t="s">
        <v>547</v>
      </c>
      <c r="E10" s="258">
        <v>0.36499999999999999</v>
      </c>
      <c r="F10" s="258">
        <v>0.44500000000000001</v>
      </c>
      <c r="G10" s="259" t="s">
        <v>549</v>
      </c>
    </row>
    <row r="11" spans="1:7" ht="12.75" thickBot="1" x14ac:dyDescent="0.25">
      <c r="A11" s="254" t="s">
        <v>298</v>
      </c>
      <c r="B11" s="255">
        <v>-1970</v>
      </c>
      <c r="C11" s="255">
        <v>-1877</v>
      </c>
      <c r="D11" s="291">
        <v>0.05</v>
      </c>
      <c r="E11" s="255">
        <v>-6203</v>
      </c>
      <c r="F11" s="255">
        <v>-5173</v>
      </c>
      <c r="G11" s="291">
        <v>0.19900000000000001</v>
      </c>
    </row>
    <row r="12" spans="1:7" ht="12.75" thickBot="1" x14ac:dyDescent="0.25">
      <c r="A12" s="254" t="s">
        <v>299</v>
      </c>
      <c r="B12" s="255">
        <v>-86</v>
      </c>
      <c r="C12" s="255">
        <v>-209</v>
      </c>
      <c r="D12" s="256">
        <v>-0.58899999999999997</v>
      </c>
      <c r="E12" s="255">
        <v>-833</v>
      </c>
      <c r="F12" s="255">
        <v>-478</v>
      </c>
      <c r="G12" s="256">
        <v>0.74299999999999999</v>
      </c>
    </row>
    <row r="13" spans="1:7" ht="12.75" thickBot="1" x14ac:dyDescent="0.25">
      <c r="A13" s="254" t="s">
        <v>172</v>
      </c>
      <c r="B13" s="255">
        <v>-694</v>
      </c>
      <c r="C13" s="255">
        <v>-720</v>
      </c>
      <c r="D13" s="256">
        <v>-3.5999999999999997E-2</v>
      </c>
      <c r="E13" s="255">
        <v>-1863</v>
      </c>
      <c r="F13" s="255">
        <v>-1848</v>
      </c>
      <c r="G13" s="256">
        <v>8.0000000000000002E-3</v>
      </c>
    </row>
    <row r="14" spans="1:7" ht="12.75" thickBot="1" x14ac:dyDescent="0.25">
      <c r="A14" s="254" t="s">
        <v>300</v>
      </c>
      <c r="B14" s="255">
        <v>-496</v>
      </c>
      <c r="C14" s="255">
        <v>-502</v>
      </c>
      <c r="D14" s="256">
        <v>-1.2E-2</v>
      </c>
      <c r="E14" s="255">
        <v>-901</v>
      </c>
      <c r="F14" s="255">
        <v>-1089</v>
      </c>
      <c r="G14" s="256">
        <v>-0.17299999999999999</v>
      </c>
    </row>
    <row r="15" spans="1:7" ht="12.75" thickBot="1" x14ac:dyDescent="0.25">
      <c r="A15" s="254" t="s">
        <v>250</v>
      </c>
      <c r="B15" s="255">
        <v>-569</v>
      </c>
      <c r="C15" s="255">
        <v>-16</v>
      </c>
      <c r="D15" s="256" t="s">
        <v>4</v>
      </c>
      <c r="E15" s="255">
        <v>-859</v>
      </c>
      <c r="F15" s="255">
        <v>-123</v>
      </c>
      <c r="G15" s="256" t="s">
        <v>4</v>
      </c>
    </row>
    <row r="16" spans="1:7" ht="12.75" thickBot="1" x14ac:dyDescent="0.25">
      <c r="A16" s="251" t="s">
        <v>176</v>
      </c>
      <c r="B16" s="252">
        <v>367</v>
      </c>
      <c r="C16" s="252">
        <v>2623</v>
      </c>
      <c r="D16" s="291">
        <v>-0.86</v>
      </c>
      <c r="E16" s="252">
        <v>-99</v>
      </c>
      <c r="F16" s="252">
        <v>7917</v>
      </c>
      <c r="G16" s="291" t="s">
        <v>4</v>
      </c>
    </row>
    <row r="17" spans="1:7" ht="12.75" thickBot="1" x14ac:dyDescent="0.25">
      <c r="A17" s="257" t="s">
        <v>252</v>
      </c>
      <c r="B17" s="258">
        <v>0.03</v>
      </c>
      <c r="C17" s="258">
        <v>0.191</v>
      </c>
      <c r="D17" s="259" t="s">
        <v>548</v>
      </c>
      <c r="E17" s="258" t="s">
        <v>4</v>
      </c>
      <c r="F17" s="258">
        <v>0.21199999999999999</v>
      </c>
      <c r="G17" s="259" t="s">
        <v>4</v>
      </c>
    </row>
    <row r="18" spans="1:7" ht="12.75" thickBot="1" x14ac:dyDescent="0.25">
      <c r="A18" s="254" t="s">
        <v>179</v>
      </c>
      <c r="B18" s="255">
        <v>-1403</v>
      </c>
      <c r="C18" s="255">
        <v>-1207</v>
      </c>
      <c r="D18" s="256">
        <v>0.16200000000000001</v>
      </c>
      <c r="E18" s="255">
        <v>-4069</v>
      </c>
      <c r="F18" s="255">
        <v>-3476</v>
      </c>
      <c r="G18" s="256">
        <v>0.17100000000000001</v>
      </c>
    </row>
    <row r="19" spans="1:7" s="436" customFormat="1" ht="12.75" thickBot="1" x14ac:dyDescent="0.25">
      <c r="A19" s="435" t="s">
        <v>301</v>
      </c>
      <c r="B19" s="308">
        <v>-898</v>
      </c>
      <c r="C19" s="308">
        <v>-973</v>
      </c>
      <c r="D19" s="309">
        <v>-7.6999999999999999E-2</v>
      </c>
      <c r="E19" s="308">
        <v>-2518</v>
      </c>
      <c r="F19" s="308">
        <v>-2554</v>
      </c>
      <c r="G19" s="309">
        <v>-1.4E-2</v>
      </c>
    </row>
    <row r="20" spans="1:7" s="436" customFormat="1" ht="12.75" thickBot="1" x14ac:dyDescent="0.25">
      <c r="A20" s="435" t="s">
        <v>302</v>
      </c>
      <c r="B20" s="308">
        <v>1479</v>
      </c>
      <c r="C20" s="308">
        <v>814</v>
      </c>
      <c r="D20" s="309">
        <v>0.81699999999999995</v>
      </c>
      <c r="E20" s="308">
        <v>3330</v>
      </c>
      <c r="F20" s="308">
        <v>3638</v>
      </c>
      <c r="G20" s="309">
        <v>-8.5000000000000006E-2</v>
      </c>
    </row>
    <row r="21" spans="1:7" s="436" customFormat="1" ht="12.75" thickBot="1" x14ac:dyDescent="0.25">
      <c r="A21" s="435" t="s">
        <v>303</v>
      </c>
      <c r="B21" s="308">
        <v>0</v>
      </c>
      <c r="C21" s="308">
        <v>39</v>
      </c>
      <c r="D21" s="309" t="s">
        <v>4</v>
      </c>
      <c r="E21" s="308">
        <v>-999</v>
      </c>
      <c r="F21" s="308">
        <v>476</v>
      </c>
      <c r="G21" s="309" t="s">
        <v>4</v>
      </c>
    </row>
    <row r="22" spans="1:7" s="436" customFormat="1" ht="12.75" thickBot="1" x14ac:dyDescent="0.25">
      <c r="A22" s="437" t="s">
        <v>304</v>
      </c>
      <c r="B22" s="438">
        <v>-455</v>
      </c>
      <c r="C22" s="438">
        <v>1296</v>
      </c>
      <c r="D22" s="312" t="s">
        <v>4</v>
      </c>
      <c r="E22" s="438">
        <v>-4355</v>
      </c>
      <c r="F22" s="438">
        <v>6001</v>
      </c>
      <c r="G22" s="312" t="s">
        <v>4</v>
      </c>
    </row>
    <row r="23" spans="1:7" s="436" customFormat="1" ht="12.75" thickBot="1" x14ac:dyDescent="0.25">
      <c r="A23" s="437" t="s">
        <v>305</v>
      </c>
      <c r="B23" s="439">
        <v>-453</v>
      </c>
      <c r="C23" s="439">
        <v>2933</v>
      </c>
      <c r="D23" s="312" t="s">
        <v>4</v>
      </c>
      <c r="E23" s="439">
        <v>-4361</v>
      </c>
      <c r="F23" s="439">
        <v>6001</v>
      </c>
      <c r="G23" s="312" t="s">
        <v>4</v>
      </c>
    </row>
    <row r="24" spans="1:7" x14ac:dyDescent="0.2">
      <c r="B24" s="275"/>
      <c r="C24" s="275"/>
      <c r="D24" s="275"/>
    </row>
    <row r="25" spans="1:7" x14ac:dyDescent="0.2">
      <c r="B25" s="275"/>
      <c r="C25" s="275"/>
      <c r="D25" s="275"/>
    </row>
    <row r="26" spans="1:7" ht="12.75" thickBot="1" x14ac:dyDescent="0.25">
      <c r="A26" s="280" t="s">
        <v>193</v>
      </c>
      <c r="B26" s="280"/>
      <c r="C26" s="280"/>
      <c r="D26" s="280"/>
      <c r="E26" s="280"/>
      <c r="F26" s="280"/>
      <c r="G26" s="280"/>
    </row>
    <row r="27" spans="1:7" ht="12.75" thickBot="1" x14ac:dyDescent="0.25">
      <c r="A27" s="248" t="s">
        <v>0</v>
      </c>
      <c r="B27" s="249" t="s">
        <v>152</v>
      </c>
      <c r="C27" s="249" t="s">
        <v>153</v>
      </c>
      <c r="D27" s="250" t="s">
        <v>3</v>
      </c>
      <c r="E27" s="249" t="s">
        <v>154</v>
      </c>
      <c r="F27" s="249" t="s">
        <v>155</v>
      </c>
      <c r="G27" s="250" t="s">
        <v>3</v>
      </c>
    </row>
    <row r="28" spans="1:7" ht="12.75" thickBot="1" x14ac:dyDescent="0.25">
      <c r="A28" s="254" t="s">
        <v>306</v>
      </c>
      <c r="B28" s="255">
        <v>13272</v>
      </c>
      <c r="C28" s="255">
        <v>14160</v>
      </c>
      <c r="D28" s="266">
        <v>-6.3E-2</v>
      </c>
      <c r="E28" s="255">
        <v>37712</v>
      </c>
      <c r="F28" s="255">
        <v>44302</v>
      </c>
      <c r="G28" s="266">
        <v>-0.14899999999999999</v>
      </c>
    </row>
    <row r="29" spans="1:7" ht="12.75" thickBot="1" x14ac:dyDescent="0.25">
      <c r="A29" s="254" t="s">
        <v>262</v>
      </c>
      <c r="B29" s="255">
        <v>-8014</v>
      </c>
      <c r="C29" s="255">
        <v>-9384</v>
      </c>
      <c r="D29" s="266">
        <v>-0.14599999999999999</v>
      </c>
      <c r="E29" s="255">
        <v>-16550</v>
      </c>
      <c r="F29" s="255">
        <v>-20292</v>
      </c>
      <c r="G29" s="266">
        <v>-0.184</v>
      </c>
    </row>
    <row r="30" spans="1:7" ht="12.75" thickBot="1" x14ac:dyDescent="0.25">
      <c r="A30" s="254" t="s">
        <v>263</v>
      </c>
      <c r="B30" s="255">
        <v>-2377</v>
      </c>
      <c r="C30" s="255">
        <v>-2390</v>
      </c>
      <c r="D30" s="266">
        <v>-5.0000000000000001E-3</v>
      </c>
      <c r="E30" s="255">
        <v>-7829</v>
      </c>
      <c r="F30" s="255">
        <v>-6872</v>
      </c>
      <c r="G30" s="266">
        <v>0.13900000000000001</v>
      </c>
    </row>
    <row r="31" spans="1:7" ht="12.75" thickBot="1" x14ac:dyDescent="0.25">
      <c r="A31" s="254" t="s">
        <v>307</v>
      </c>
      <c r="B31" s="255">
        <v>-2357</v>
      </c>
      <c r="C31" s="255">
        <v>-3202</v>
      </c>
      <c r="D31" s="266">
        <v>-0.26400000000000001</v>
      </c>
      <c r="E31" s="255">
        <v>-6969</v>
      </c>
      <c r="F31" s="255">
        <v>-7815</v>
      </c>
      <c r="G31" s="266">
        <v>-0.108</v>
      </c>
    </row>
    <row r="32" spans="1:7" ht="12.75" thickBot="1" x14ac:dyDescent="0.25">
      <c r="A32" s="254" t="s">
        <v>265</v>
      </c>
      <c r="B32" s="255">
        <v>-1128</v>
      </c>
      <c r="C32" s="255">
        <v>-452</v>
      </c>
      <c r="D32" s="266" t="s">
        <v>4</v>
      </c>
      <c r="E32" s="255">
        <v>-2494</v>
      </c>
      <c r="F32" s="255">
        <v>-2242</v>
      </c>
      <c r="G32" s="266">
        <v>0.112</v>
      </c>
    </row>
    <row r="33" spans="1:7" ht="12.75" thickBot="1" x14ac:dyDescent="0.25">
      <c r="A33" s="251" t="s">
        <v>204</v>
      </c>
      <c r="B33" s="252">
        <v>-604</v>
      </c>
      <c r="C33" s="252">
        <v>-1268</v>
      </c>
      <c r="D33" s="264">
        <v>-0.52400000000000002</v>
      </c>
      <c r="E33" s="252">
        <v>3870</v>
      </c>
      <c r="F33" s="252">
        <v>7081</v>
      </c>
      <c r="G33" s="264">
        <v>-0.45300000000000001</v>
      </c>
    </row>
    <row r="34" spans="1:7" ht="12.75" thickBot="1" x14ac:dyDescent="0.25">
      <c r="A34" s="254" t="s">
        <v>308</v>
      </c>
      <c r="B34" s="255">
        <v>-229</v>
      </c>
      <c r="C34" s="255">
        <v>-2454</v>
      </c>
      <c r="D34" s="266">
        <v>-0.90700000000000003</v>
      </c>
      <c r="E34" s="255">
        <v>-1227</v>
      </c>
      <c r="F34" s="255">
        <v>-8051</v>
      </c>
      <c r="G34" s="266">
        <v>-0.84799999999999998</v>
      </c>
    </row>
    <row r="35" spans="1:7" ht="12.75" thickBot="1" x14ac:dyDescent="0.25">
      <c r="A35" s="254" t="s">
        <v>309</v>
      </c>
      <c r="B35" s="255">
        <v>0</v>
      </c>
      <c r="C35" s="255">
        <v>224</v>
      </c>
      <c r="D35" s="266" t="s">
        <v>4</v>
      </c>
      <c r="E35" s="255">
        <v>0</v>
      </c>
      <c r="F35" s="255">
        <v>758</v>
      </c>
      <c r="G35" s="266" t="s">
        <v>4</v>
      </c>
    </row>
    <row r="36" spans="1:7" ht="12.75" thickBot="1" x14ac:dyDescent="0.25">
      <c r="A36" s="251" t="s">
        <v>310</v>
      </c>
      <c r="B36" s="252">
        <v>-229</v>
      </c>
      <c r="C36" s="252">
        <v>-2230</v>
      </c>
      <c r="D36" s="264">
        <v>-0.89700000000000002</v>
      </c>
      <c r="E36" s="252">
        <v>-1227</v>
      </c>
      <c r="F36" s="252">
        <v>-7293</v>
      </c>
      <c r="G36" s="264">
        <v>-0.83199999999999996</v>
      </c>
    </row>
    <row r="37" spans="1:7" ht="12.75" thickBot="1" x14ac:dyDescent="0.25">
      <c r="A37" s="254" t="s">
        <v>272</v>
      </c>
      <c r="B37" s="255">
        <v>9585</v>
      </c>
      <c r="C37" s="255">
        <v>7708</v>
      </c>
      <c r="D37" s="266">
        <v>0.24399999999999999</v>
      </c>
      <c r="E37" s="255">
        <v>12585</v>
      </c>
      <c r="F37" s="255">
        <v>11393</v>
      </c>
      <c r="G37" s="266">
        <v>0.105</v>
      </c>
    </row>
    <row r="38" spans="1:7" ht="12.75" thickBot="1" x14ac:dyDescent="0.25">
      <c r="A38" s="254" t="s">
        <v>311</v>
      </c>
      <c r="B38" s="255">
        <v>-4384</v>
      </c>
      <c r="C38" s="255">
        <v>-2569</v>
      </c>
      <c r="D38" s="266">
        <v>0.70699999999999996</v>
      </c>
      <c r="E38" s="255">
        <v>-11645</v>
      </c>
      <c r="F38" s="255">
        <v>-6506</v>
      </c>
      <c r="G38" s="266">
        <v>0.79</v>
      </c>
    </row>
    <row r="39" spans="1:7" ht="12.75" thickBot="1" x14ac:dyDescent="0.25">
      <c r="A39" s="254" t="s">
        <v>274</v>
      </c>
      <c r="B39" s="255">
        <v>-1134</v>
      </c>
      <c r="C39" s="255">
        <v>-794</v>
      </c>
      <c r="D39" s="266">
        <v>0.42799999999999999</v>
      </c>
      <c r="E39" s="255">
        <v>-3129</v>
      </c>
      <c r="F39" s="255">
        <v>-2620</v>
      </c>
      <c r="G39" s="266">
        <v>0.19400000000000001</v>
      </c>
    </row>
    <row r="40" spans="1:7" ht="12.75" thickBot="1" x14ac:dyDescent="0.25">
      <c r="A40" s="254" t="s">
        <v>312</v>
      </c>
      <c r="B40" s="255">
        <v>-137</v>
      </c>
      <c r="C40" s="255">
        <v>-178</v>
      </c>
      <c r="D40" s="266">
        <v>-0.23</v>
      </c>
      <c r="E40" s="255">
        <v>-499</v>
      </c>
      <c r="F40" s="255">
        <v>-546</v>
      </c>
      <c r="G40" s="266">
        <v>-8.5999999999999993E-2</v>
      </c>
    </row>
    <row r="41" spans="1:7" ht="12.75" thickBot="1" x14ac:dyDescent="0.25">
      <c r="A41" s="251" t="s">
        <v>218</v>
      </c>
      <c r="B41" s="252">
        <v>3930</v>
      </c>
      <c r="C41" s="252">
        <v>4167</v>
      </c>
      <c r="D41" s="264">
        <v>-5.7000000000000002E-2</v>
      </c>
      <c r="E41" s="252">
        <v>-2688</v>
      </c>
      <c r="F41" s="252">
        <v>1721</v>
      </c>
      <c r="G41" s="264" t="s">
        <v>4</v>
      </c>
    </row>
    <row r="42" spans="1:7" ht="12.75" thickBot="1" x14ac:dyDescent="0.25">
      <c r="A42" s="254" t="s">
        <v>220</v>
      </c>
      <c r="B42" s="255">
        <v>-528</v>
      </c>
      <c r="C42" s="255">
        <v>-325</v>
      </c>
      <c r="D42" s="266">
        <v>0.625</v>
      </c>
      <c r="E42" s="255">
        <v>-879</v>
      </c>
      <c r="F42" s="255">
        <v>-662</v>
      </c>
      <c r="G42" s="266">
        <v>0.32800000000000001</v>
      </c>
    </row>
    <row r="43" spans="1:7" ht="12.75" thickBot="1" x14ac:dyDescent="0.25">
      <c r="A43" s="251" t="s">
        <v>279</v>
      </c>
      <c r="B43" s="252">
        <v>2569</v>
      </c>
      <c r="C43" s="252">
        <v>344</v>
      </c>
      <c r="D43" s="264" t="s">
        <v>4</v>
      </c>
      <c r="E43" s="252">
        <v>-924</v>
      </c>
      <c r="F43" s="252">
        <v>847</v>
      </c>
      <c r="G43" s="264" t="s">
        <v>4</v>
      </c>
    </row>
    <row r="44" spans="1:7" ht="12.75" thickBot="1" x14ac:dyDescent="0.25">
      <c r="A44" s="251" t="s">
        <v>313</v>
      </c>
      <c r="B44" s="252">
        <v>3636</v>
      </c>
      <c r="C44" s="252">
        <v>8689</v>
      </c>
      <c r="D44" s="264">
        <v>-0.58199999999999996</v>
      </c>
      <c r="E44" s="252">
        <v>7129</v>
      </c>
      <c r="F44" s="252">
        <v>8186</v>
      </c>
      <c r="G44" s="264">
        <v>-0.129</v>
      </c>
    </row>
    <row r="45" spans="1:7" ht="12.75" thickBot="1" x14ac:dyDescent="0.25">
      <c r="A45" s="251" t="s">
        <v>314</v>
      </c>
      <c r="B45" s="252">
        <v>6205</v>
      </c>
      <c r="C45" s="252">
        <v>9033</v>
      </c>
      <c r="D45" s="264">
        <v>-0.313</v>
      </c>
      <c r="E45" s="252">
        <v>6205</v>
      </c>
      <c r="F45" s="252">
        <v>9033</v>
      </c>
      <c r="G45" s="264">
        <v>-0.313</v>
      </c>
    </row>
    <row r="46" spans="1:7" x14ac:dyDescent="0.2">
      <c r="B46" s="284"/>
      <c r="C46" s="284"/>
      <c r="D46" s="275"/>
    </row>
    <row r="47" spans="1:7" x14ac:dyDescent="0.2">
      <c r="B47" s="284"/>
      <c r="C47" s="275"/>
      <c r="D47" s="275"/>
    </row>
    <row r="48" spans="1:7" ht="12.75" thickBot="1" x14ac:dyDescent="0.25">
      <c r="A48" s="280" t="s">
        <v>224</v>
      </c>
      <c r="B48" s="280"/>
      <c r="C48" s="280"/>
      <c r="D48" s="285"/>
      <c r="E48" s="280"/>
      <c r="F48" s="285"/>
    </row>
    <row r="49" spans="1:7" ht="12.75" thickBot="1" x14ac:dyDescent="0.25">
      <c r="A49" s="248" t="s">
        <v>0</v>
      </c>
      <c r="B49" s="270">
        <v>44834</v>
      </c>
      <c r="C49" s="270">
        <v>44742</v>
      </c>
      <c r="D49" s="271" t="s">
        <v>3</v>
      </c>
      <c r="E49" s="270">
        <v>44561</v>
      </c>
      <c r="F49" s="271" t="s">
        <v>3</v>
      </c>
    </row>
    <row r="50" spans="1:7" ht="12.75" thickBot="1" x14ac:dyDescent="0.25">
      <c r="A50" s="254" t="s">
        <v>315</v>
      </c>
      <c r="B50" s="255">
        <v>6205</v>
      </c>
      <c r="C50" s="255">
        <v>3636</v>
      </c>
      <c r="D50" s="266">
        <v>0.70699999999999996</v>
      </c>
      <c r="E50" s="255">
        <v>7129</v>
      </c>
      <c r="F50" s="266">
        <v>-0.13</v>
      </c>
      <c r="G50" s="284"/>
    </row>
    <row r="51" spans="1:7" ht="12.75" thickBot="1" x14ac:dyDescent="0.25">
      <c r="A51" s="254" t="s">
        <v>316</v>
      </c>
      <c r="B51" s="255">
        <v>610</v>
      </c>
      <c r="C51" s="255">
        <v>618</v>
      </c>
      <c r="D51" s="266">
        <v>-1.2999999999999999E-2</v>
      </c>
      <c r="E51" s="255">
        <v>720</v>
      </c>
      <c r="F51" s="266">
        <v>-0.153</v>
      </c>
      <c r="G51" s="284"/>
    </row>
    <row r="52" spans="1:7" ht="12.75" thickBot="1" x14ac:dyDescent="0.25">
      <c r="A52" s="254" t="s">
        <v>317</v>
      </c>
      <c r="B52" s="255">
        <f>B58-SUM(B53:B57,B50:B51)</f>
        <v>9675</v>
      </c>
      <c r="C52" s="255">
        <v>10473</v>
      </c>
      <c r="D52" s="266">
        <v>-7.5999999999999998E-2</v>
      </c>
      <c r="E52" s="255">
        <v>17290</v>
      </c>
      <c r="F52" s="266">
        <v>-0.44</v>
      </c>
      <c r="G52" s="284"/>
    </row>
    <row r="53" spans="1:7" ht="12.75" thickBot="1" x14ac:dyDescent="0.25">
      <c r="A53" s="254" t="s">
        <v>318</v>
      </c>
      <c r="B53" s="255">
        <v>4507</v>
      </c>
      <c r="C53" s="255">
        <v>3112</v>
      </c>
      <c r="D53" s="266">
        <v>0.44800000000000001</v>
      </c>
      <c r="E53" s="255">
        <v>3955</v>
      </c>
      <c r="F53" s="266">
        <v>0.14000000000000001</v>
      </c>
      <c r="G53" s="284"/>
    </row>
    <row r="54" spans="1:7" ht="12.75" thickBot="1" x14ac:dyDescent="0.25">
      <c r="A54" s="254" t="s">
        <v>319</v>
      </c>
      <c r="B54" s="255">
        <v>37727</v>
      </c>
      <c r="C54" s="255">
        <v>32230</v>
      </c>
      <c r="D54" s="266">
        <v>0.17100000000000001</v>
      </c>
      <c r="E54" s="255">
        <v>34191</v>
      </c>
      <c r="F54" s="266">
        <v>0.10299999999999999</v>
      </c>
      <c r="G54" s="284"/>
    </row>
    <row r="55" spans="1:7" ht="12.75" thickBot="1" x14ac:dyDescent="0.25">
      <c r="A55" s="254" t="s">
        <v>320</v>
      </c>
      <c r="B55" s="255">
        <v>234</v>
      </c>
      <c r="C55" s="255">
        <v>269</v>
      </c>
      <c r="D55" s="266">
        <v>-0.13</v>
      </c>
      <c r="E55" s="255">
        <v>293</v>
      </c>
      <c r="F55" s="266">
        <v>-0.20100000000000001</v>
      </c>
      <c r="G55" s="284"/>
    </row>
    <row r="56" spans="1:7" ht="12.75" thickBot="1" x14ac:dyDescent="0.25">
      <c r="A56" s="254" t="s">
        <v>321</v>
      </c>
      <c r="B56" s="255">
        <v>10803</v>
      </c>
      <c r="C56" s="255">
        <v>10803</v>
      </c>
      <c r="D56" s="266" t="s">
        <v>4</v>
      </c>
      <c r="E56" s="255">
        <v>10803</v>
      </c>
      <c r="F56" s="266" t="s">
        <v>4</v>
      </c>
      <c r="G56" s="284"/>
    </row>
    <row r="57" spans="1:7" ht="12.75" thickBot="1" x14ac:dyDescent="0.25">
      <c r="A57" s="254" t="s">
        <v>322</v>
      </c>
      <c r="B57" s="255">
        <v>56720</v>
      </c>
      <c r="C57" s="255">
        <v>57524</v>
      </c>
      <c r="D57" s="266">
        <v>-1.4E-2</v>
      </c>
      <c r="E57" s="255">
        <v>58789</v>
      </c>
      <c r="F57" s="266">
        <v>-3.5000000000000003E-2</v>
      </c>
      <c r="G57" s="284"/>
    </row>
    <row r="58" spans="1:7" ht="12.75" thickBot="1" x14ac:dyDescent="0.25">
      <c r="A58" s="251" t="s">
        <v>323</v>
      </c>
      <c r="B58" s="252">
        <v>126481</v>
      </c>
      <c r="C58" s="252">
        <v>118665</v>
      </c>
      <c r="D58" s="264">
        <v>6.6000000000000003E-2</v>
      </c>
      <c r="E58" s="252">
        <v>133170</v>
      </c>
      <c r="F58" s="264">
        <v>-0.05</v>
      </c>
      <c r="G58" s="284"/>
    </row>
    <row r="59" spans="1:7" ht="12.75" thickBot="1" x14ac:dyDescent="0.25">
      <c r="A59" s="254" t="s">
        <v>324</v>
      </c>
      <c r="B59" s="255">
        <v>9033</v>
      </c>
      <c r="C59" s="255">
        <v>4735</v>
      </c>
      <c r="D59" s="266">
        <v>0.90800000000000003</v>
      </c>
      <c r="E59" s="255">
        <v>6244</v>
      </c>
      <c r="F59" s="266">
        <v>0.44700000000000001</v>
      </c>
      <c r="G59" s="284"/>
    </row>
    <row r="60" spans="1:7" ht="12.75" thickBot="1" x14ac:dyDescent="0.25">
      <c r="A60" s="254" t="s">
        <v>325</v>
      </c>
      <c r="B60" s="255">
        <v>52937</v>
      </c>
      <c r="C60" s="255">
        <v>51861</v>
      </c>
      <c r="D60" s="266">
        <v>2.1000000000000001E-2</v>
      </c>
      <c r="E60" s="255">
        <v>59858</v>
      </c>
      <c r="F60" s="266">
        <v>-0.11600000000000001</v>
      </c>
      <c r="G60" s="284"/>
    </row>
    <row r="61" spans="1:7" ht="12.75" thickBot="1" x14ac:dyDescent="0.25">
      <c r="A61" s="254" t="s">
        <v>326</v>
      </c>
      <c r="B61" s="255">
        <f>B62-B60-B59</f>
        <v>6001</v>
      </c>
      <c r="C61" s="255">
        <v>2812</v>
      </c>
      <c r="D61" s="266" t="s">
        <v>4</v>
      </c>
      <c r="E61" s="255">
        <v>4150</v>
      </c>
      <c r="F61" s="266">
        <v>0.44600000000000001</v>
      </c>
      <c r="G61" s="284"/>
    </row>
    <row r="62" spans="1:7" ht="12.75" thickBot="1" x14ac:dyDescent="0.25">
      <c r="A62" s="251" t="s">
        <v>327</v>
      </c>
      <c r="B62" s="252">
        <v>67971</v>
      </c>
      <c r="C62" s="252">
        <v>59408</v>
      </c>
      <c r="D62" s="264">
        <v>0.14399999999999999</v>
      </c>
      <c r="E62" s="252">
        <v>70252</v>
      </c>
      <c r="F62" s="264">
        <v>-3.2000000000000001E-2</v>
      </c>
      <c r="G62" s="284"/>
    </row>
    <row r="63" spans="1:7" ht="12.75" thickBot="1" x14ac:dyDescent="0.25">
      <c r="A63" s="251" t="s">
        <v>294</v>
      </c>
      <c r="B63" s="252">
        <f>B64-B62</f>
        <v>58510</v>
      </c>
      <c r="C63" s="252">
        <v>59257</v>
      </c>
      <c r="D63" s="264">
        <v>-1.2999999999999999E-2</v>
      </c>
      <c r="E63" s="252">
        <v>62918</v>
      </c>
      <c r="F63" s="264">
        <v>-7.0000000000000007E-2</v>
      </c>
      <c r="G63" s="284"/>
    </row>
    <row r="64" spans="1:7" ht="12.75" thickBot="1" x14ac:dyDescent="0.25">
      <c r="A64" s="251" t="s">
        <v>328</v>
      </c>
      <c r="B64" s="252">
        <f>B58</f>
        <v>126481</v>
      </c>
      <c r="C64" s="252">
        <v>118665</v>
      </c>
      <c r="D64" s="264">
        <v>6.6000000000000003E-2</v>
      </c>
      <c r="E64" s="252">
        <v>133170</v>
      </c>
      <c r="F64" s="264">
        <v>-0.05</v>
      </c>
      <c r="G64" s="284"/>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A97C-E1CB-4C0D-8FC2-DC9921888CC3}">
  <sheetPr>
    <tabColor rgb="FF7B2038"/>
  </sheetPr>
  <dimension ref="A1:G61"/>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54.5703125" style="275" bestFit="1" customWidth="1"/>
    <col min="2" max="2" width="10.5703125" style="273" bestFit="1" customWidth="1"/>
    <col min="3" max="3" width="10.85546875" style="273" bestFit="1" customWidth="1"/>
    <col min="4" max="4" width="12.28515625" style="274" bestFit="1" customWidth="1"/>
    <col min="5" max="5" width="10.85546875" style="275" bestFit="1" customWidth="1"/>
    <col min="6" max="6" width="9.5703125" style="275" bestFit="1" customWidth="1"/>
    <col min="7" max="7" width="12.28515625" style="275" bestFit="1" customWidth="1"/>
    <col min="8" max="16384" width="8.85546875" style="275"/>
  </cols>
  <sheetData>
    <row r="1" spans="1:7" ht="14.25" x14ac:dyDescent="0.2">
      <c r="A1" s="287" t="s">
        <v>2</v>
      </c>
    </row>
    <row r="2" spans="1:7" ht="14.25" x14ac:dyDescent="0.2">
      <c r="A2" s="287" t="s">
        <v>329</v>
      </c>
    </row>
    <row r="3" spans="1:7" ht="14.25" x14ac:dyDescent="0.25">
      <c r="A3" s="288" t="s">
        <v>0</v>
      </c>
      <c r="B3" s="276"/>
      <c r="C3" s="276"/>
      <c r="D3" s="277"/>
    </row>
    <row r="4" spans="1:7" x14ac:dyDescent="0.2">
      <c r="A4" s="289"/>
      <c r="B4" s="278"/>
      <c r="C4" s="278"/>
      <c r="D4" s="279"/>
      <c r="E4" s="290"/>
    </row>
    <row r="5" spans="1:7" ht="12.75" thickBot="1" x14ac:dyDescent="0.25">
      <c r="A5" s="280" t="s">
        <v>164</v>
      </c>
      <c r="B5" s="280"/>
      <c r="C5" s="280"/>
      <c r="D5" s="280"/>
      <c r="E5" s="280"/>
      <c r="F5" s="280"/>
      <c r="G5" s="280"/>
    </row>
    <row r="6" spans="1:7" ht="12.75" thickBot="1" x14ac:dyDescent="0.25">
      <c r="A6" s="248" t="s">
        <v>0</v>
      </c>
      <c r="B6" s="249" t="s">
        <v>152</v>
      </c>
      <c r="C6" s="249" t="s">
        <v>153</v>
      </c>
      <c r="D6" s="250" t="s">
        <v>3</v>
      </c>
      <c r="E6" s="249" t="s">
        <v>154</v>
      </c>
      <c r="F6" s="249" t="s">
        <v>155</v>
      </c>
      <c r="G6" s="250" t="s">
        <v>3</v>
      </c>
    </row>
    <row r="7" spans="1:7" ht="12.75" thickBot="1" x14ac:dyDescent="0.25">
      <c r="A7" s="254" t="s">
        <v>165</v>
      </c>
      <c r="B7" s="255">
        <v>26923</v>
      </c>
      <c r="C7" s="255">
        <v>19372</v>
      </c>
      <c r="D7" s="256">
        <v>0.39</v>
      </c>
      <c r="E7" s="255">
        <v>63386</v>
      </c>
      <c r="F7" s="255">
        <v>44858</v>
      </c>
      <c r="G7" s="256">
        <v>0.41299999999999998</v>
      </c>
    </row>
    <row r="8" spans="1:7" ht="12.75" thickBot="1" x14ac:dyDescent="0.25">
      <c r="A8" s="254" t="s">
        <v>297</v>
      </c>
      <c r="B8" s="281">
        <v>-15186</v>
      </c>
      <c r="C8" s="281">
        <v>-12166</v>
      </c>
      <c r="D8" s="256">
        <v>0.248</v>
      </c>
      <c r="E8" s="281">
        <v>-35597</v>
      </c>
      <c r="F8" s="281">
        <v>-28373</v>
      </c>
      <c r="G8" s="256">
        <v>0.255</v>
      </c>
    </row>
    <row r="9" spans="1:7" ht="12.75" thickBot="1" x14ac:dyDescent="0.25">
      <c r="A9" s="251" t="s">
        <v>169</v>
      </c>
      <c r="B9" s="252">
        <v>11737</v>
      </c>
      <c r="C9" s="252">
        <v>7206</v>
      </c>
      <c r="D9" s="250">
        <v>0.629</v>
      </c>
      <c r="E9" s="252">
        <v>27789</v>
      </c>
      <c r="F9" s="252">
        <v>16485</v>
      </c>
      <c r="G9" s="250">
        <v>0.68600000000000005</v>
      </c>
    </row>
    <row r="10" spans="1:7" ht="12.75" thickBot="1" x14ac:dyDescent="0.25">
      <c r="A10" s="257" t="s">
        <v>170</v>
      </c>
      <c r="B10" s="258">
        <v>0.436</v>
      </c>
      <c r="C10" s="258">
        <v>0.372</v>
      </c>
      <c r="D10" s="259" t="s">
        <v>376</v>
      </c>
      <c r="E10" s="258">
        <v>0.438</v>
      </c>
      <c r="F10" s="258">
        <v>0.36699999999999999</v>
      </c>
      <c r="G10" s="259" t="s">
        <v>374</v>
      </c>
    </row>
    <row r="11" spans="1:7" ht="12.75" thickBot="1" x14ac:dyDescent="0.25">
      <c r="A11" s="254" t="s">
        <v>298</v>
      </c>
      <c r="B11" s="255">
        <v>-2485</v>
      </c>
      <c r="C11" s="255">
        <v>-2311</v>
      </c>
      <c r="D11" s="256">
        <v>7.4999999999999997E-2</v>
      </c>
      <c r="E11" s="255">
        <v>-7375</v>
      </c>
      <c r="F11" s="255">
        <v>-6874</v>
      </c>
      <c r="G11" s="256">
        <v>7.2999999999999995E-2</v>
      </c>
    </row>
    <row r="12" spans="1:7" ht="12.75" thickBot="1" x14ac:dyDescent="0.25">
      <c r="A12" s="254" t="s">
        <v>299</v>
      </c>
      <c r="B12" s="255">
        <v>-217</v>
      </c>
      <c r="C12" s="255">
        <v>-261</v>
      </c>
      <c r="D12" s="256">
        <v>-0.16900000000000001</v>
      </c>
      <c r="E12" s="255">
        <v>-505</v>
      </c>
      <c r="F12" s="255">
        <v>-912</v>
      </c>
      <c r="G12" s="256">
        <v>-0.44600000000000001</v>
      </c>
    </row>
    <row r="13" spans="1:7" ht="12.75" thickBot="1" x14ac:dyDescent="0.25">
      <c r="A13" s="254" t="s">
        <v>172</v>
      </c>
      <c r="B13" s="255">
        <v>-1087</v>
      </c>
      <c r="C13" s="255">
        <v>-503</v>
      </c>
      <c r="D13" s="256" t="s">
        <v>4</v>
      </c>
      <c r="E13" s="255">
        <v>-2671</v>
      </c>
      <c r="F13" s="255">
        <v>-1685</v>
      </c>
      <c r="G13" s="256">
        <v>0.58499999999999996</v>
      </c>
    </row>
    <row r="14" spans="1:7" ht="12.75" thickBot="1" x14ac:dyDescent="0.25">
      <c r="A14" s="254" t="s">
        <v>300</v>
      </c>
      <c r="B14" s="255">
        <v>-838</v>
      </c>
      <c r="C14" s="255">
        <v>-496</v>
      </c>
      <c r="D14" s="256">
        <v>0.69</v>
      </c>
      <c r="E14" s="255">
        <v>-2282</v>
      </c>
      <c r="F14" s="255">
        <v>-1211</v>
      </c>
      <c r="G14" s="256">
        <v>0.88400000000000001</v>
      </c>
    </row>
    <row r="15" spans="1:7" ht="12.75" thickBot="1" x14ac:dyDescent="0.25">
      <c r="A15" s="254" t="s">
        <v>250</v>
      </c>
      <c r="B15" s="255">
        <v>-62</v>
      </c>
      <c r="C15" s="255">
        <v>-134</v>
      </c>
      <c r="D15" s="256">
        <v>-0.53700000000000003</v>
      </c>
      <c r="E15" s="255">
        <v>-609</v>
      </c>
      <c r="F15" s="255">
        <v>-825</v>
      </c>
      <c r="G15" s="256">
        <v>-0.26200000000000001</v>
      </c>
    </row>
    <row r="16" spans="1:7" ht="12.75" thickBot="1" x14ac:dyDescent="0.25">
      <c r="A16" s="251" t="s">
        <v>176</v>
      </c>
      <c r="B16" s="252">
        <v>7048</v>
      </c>
      <c r="C16" s="252">
        <v>3501</v>
      </c>
      <c r="D16" s="250">
        <v>1.0129999999999999</v>
      </c>
      <c r="E16" s="252">
        <v>14347</v>
      </c>
      <c r="F16" s="252">
        <v>4978</v>
      </c>
      <c r="G16" s="250" t="s">
        <v>4</v>
      </c>
    </row>
    <row r="17" spans="1:7" ht="12.75" thickBot="1" x14ac:dyDescent="0.25">
      <c r="A17" s="257" t="s">
        <v>252</v>
      </c>
      <c r="B17" s="258">
        <v>0.26200000000000001</v>
      </c>
      <c r="C17" s="258">
        <v>0.18099999999999999</v>
      </c>
      <c r="D17" s="259" t="s">
        <v>377</v>
      </c>
      <c r="E17" s="258">
        <v>0.22600000000000001</v>
      </c>
      <c r="F17" s="258">
        <v>0.111</v>
      </c>
      <c r="G17" s="259" t="s">
        <v>375</v>
      </c>
    </row>
    <row r="18" spans="1:7" ht="12.75" thickBot="1" x14ac:dyDescent="0.25">
      <c r="A18" s="254" t="s">
        <v>179</v>
      </c>
      <c r="B18" s="255">
        <v>-1617</v>
      </c>
      <c r="C18" s="255">
        <v>-1856</v>
      </c>
      <c r="D18" s="256">
        <v>-0.129</v>
      </c>
      <c r="E18" s="255">
        <v>-5192</v>
      </c>
      <c r="F18" s="255">
        <v>-5633</v>
      </c>
      <c r="G18" s="256">
        <v>-7.8E-2</v>
      </c>
    </row>
    <row r="19" spans="1:7" ht="12.75" thickBot="1" x14ac:dyDescent="0.25">
      <c r="A19" s="254" t="s">
        <v>301</v>
      </c>
      <c r="B19" s="255">
        <v>-1770</v>
      </c>
      <c r="C19" s="255">
        <v>-2308</v>
      </c>
      <c r="D19" s="256">
        <v>-0.23300000000000001</v>
      </c>
      <c r="E19" s="255">
        <v>-6189</v>
      </c>
      <c r="F19" s="255">
        <v>-7645</v>
      </c>
      <c r="G19" s="256">
        <v>-0.19</v>
      </c>
    </row>
    <row r="20" spans="1:7" ht="12.75" thickBot="1" x14ac:dyDescent="0.25">
      <c r="A20" s="254" t="s">
        <v>302</v>
      </c>
      <c r="B20" s="255">
        <v>7493</v>
      </c>
      <c r="C20" s="255">
        <v>3162</v>
      </c>
      <c r="D20" s="256" t="s">
        <v>4</v>
      </c>
      <c r="E20" s="255">
        <v>19139</v>
      </c>
      <c r="F20" s="255">
        <v>10866</v>
      </c>
      <c r="G20" s="256">
        <v>0.76100000000000001</v>
      </c>
    </row>
    <row r="21" spans="1:7" ht="12.75" thickBot="1" x14ac:dyDescent="0.25">
      <c r="A21" s="254" t="s">
        <v>303</v>
      </c>
      <c r="B21" s="255">
        <v>0</v>
      </c>
      <c r="C21" s="255">
        <v>0</v>
      </c>
      <c r="D21" s="256" t="s">
        <v>4</v>
      </c>
      <c r="E21" s="255">
        <v>-4800</v>
      </c>
      <c r="F21" s="255">
        <v>0</v>
      </c>
      <c r="G21" s="256" t="s">
        <v>4</v>
      </c>
    </row>
    <row r="22" spans="1:7" ht="12.75" thickBot="1" x14ac:dyDescent="0.25">
      <c r="A22" s="251" t="s">
        <v>330</v>
      </c>
      <c r="B22" s="283">
        <v>11154</v>
      </c>
      <c r="C22" s="283">
        <v>2499</v>
      </c>
      <c r="D22" s="250" t="s">
        <v>4</v>
      </c>
      <c r="E22" s="283">
        <v>17305</v>
      </c>
      <c r="F22" s="283">
        <v>2566</v>
      </c>
      <c r="G22" s="250" t="s">
        <v>4</v>
      </c>
    </row>
    <row r="23" spans="1:7" ht="12.75" thickBot="1" x14ac:dyDescent="0.25">
      <c r="A23" s="251" t="s">
        <v>331</v>
      </c>
      <c r="B23" s="292">
        <v>11154</v>
      </c>
      <c r="C23" s="292">
        <v>2497</v>
      </c>
      <c r="D23" s="250" t="s">
        <v>4</v>
      </c>
      <c r="E23" s="292">
        <v>17305</v>
      </c>
      <c r="F23" s="292">
        <v>2564</v>
      </c>
      <c r="G23" s="250" t="s">
        <v>4</v>
      </c>
    </row>
    <row r="24" spans="1:7" x14ac:dyDescent="0.2">
      <c r="B24" s="275"/>
      <c r="C24" s="275"/>
      <c r="D24" s="275"/>
    </row>
    <row r="25" spans="1:7" x14ac:dyDescent="0.2">
      <c r="B25" s="275"/>
      <c r="C25" s="275"/>
      <c r="D25" s="275"/>
    </row>
    <row r="26" spans="1:7" ht="12.75" thickBot="1" x14ac:dyDescent="0.25">
      <c r="A26" s="280" t="s">
        <v>193</v>
      </c>
      <c r="B26" s="285"/>
      <c r="C26" s="285"/>
      <c r="D26" s="285"/>
      <c r="E26" s="285"/>
      <c r="F26" s="285"/>
      <c r="G26" s="285"/>
    </row>
    <row r="27" spans="1:7" ht="12.75" thickBot="1" x14ac:dyDescent="0.25">
      <c r="A27" s="248" t="s">
        <v>0</v>
      </c>
      <c r="B27" s="249" t="s">
        <v>152</v>
      </c>
      <c r="C27" s="249" t="s">
        <v>153</v>
      </c>
      <c r="D27" s="250" t="s">
        <v>3</v>
      </c>
      <c r="E27" s="249" t="s">
        <v>154</v>
      </c>
      <c r="F27" s="249" t="s">
        <v>155</v>
      </c>
      <c r="G27" s="250" t="s">
        <v>3</v>
      </c>
    </row>
    <row r="28" spans="1:7" ht="12.75" thickBot="1" x14ac:dyDescent="0.25">
      <c r="A28" s="254" t="s">
        <v>306</v>
      </c>
      <c r="B28" s="255">
        <v>38792</v>
      </c>
      <c r="C28" s="255">
        <v>28984</v>
      </c>
      <c r="D28" s="266">
        <v>0.33800000000000002</v>
      </c>
      <c r="E28" s="255">
        <v>82605</v>
      </c>
      <c r="F28" s="255">
        <v>63470</v>
      </c>
      <c r="G28" s="266">
        <v>0.30099999999999999</v>
      </c>
    </row>
    <row r="29" spans="1:7" ht="12.75" thickBot="1" x14ac:dyDescent="0.25">
      <c r="A29" s="254" t="s">
        <v>262</v>
      </c>
      <c r="B29" s="255">
        <v>-17620</v>
      </c>
      <c r="C29" s="255">
        <v>-12130</v>
      </c>
      <c r="D29" s="266">
        <v>0.45300000000000001</v>
      </c>
      <c r="E29" s="255">
        <v>-35233</v>
      </c>
      <c r="F29" s="255">
        <v>-24324</v>
      </c>
      <c r="G29" s="266">
        <v>0.44800000000000001</v>
      </c>
    </row>
    <row r="30" spans="1:7" ht="12.75" thickBot="1" x14ac:dyDescent="0.25">
      <c r="A30" s="254" t="s">
        <v>307</v>
      </c>
      <c r="B30" s="255">
        <v>-15634</v>
      </c>
      <c r="C30" s="255">
        <v>-14646</v>
      </c>
      <c r="D30" s="266">
        <v>6.7000000000000004E-2</v>
      </c>
      <c r="E30" s="255">
        <v>-39424</v>
      </c>
      <c r="F30" s="255">
        <v>-34691</v>
      </c>
      <c r="G30" s="266">
        <v>0.13600000000000001</v>
      </c>
    </row>
    <row r="31" spans="1:7" ht="12.75" thickBot="1" x14ac:dyDescent="0.25">
      <c r="A31" s="251" t="s">
        <v>204</v>
      </c>
      <c r="B31" s="252">
        <v>5538</v>
      </c>
      <c r="C31" s="252">
        <v>2208</v>
      </c>
      <c r="D31" s="264" t="s">
        <v>4</v>
      </c>
      <c r="E31" s="252">
        <v>7948</v>
      </c>
      <c r="F31" s="252">
        <v>4455</v>
      </c>
      <c r="G31" s="264">
        <v>0.78400000000000003</v>
      </c>
    </row>
    <row r="32" spans="1:7" ht="12.75" thickBot="1" x14ac:dyDescent="0.25">
      <c r="A32" s="254" t="s">
        <v>308</v>
      </c>
      <c r="B32" s="255">
        <v>-1304</v>
      </c>
      <c r="C32" s="255">
        <v>-1210</v>
      </c>
      <c r="D32" s="266">
        <v>7.8E-2</v>
      </c>
      <c r="E32" s="255">
        <v>-3884</v>
      </c>
      <c r="F32" s="255">
        <v>-3269</v>
      </c>
      <c r="G32" s="266">
        <v>0.188</v>
      </c>
    </row>
    <row r="33" spans="1:7" ht="12.75" thickBot="1" x14ac:dyDescent="0.25">
      <c r="A33" s="254" t="s">
        <v>264</v>
      </c>
      <c r="B33" s="255">
        <v>0</v>
      </c>
      <c r="C33" s="255">
        <v>0</v>
      </c>
      <c r="D33" s="266" t="s">
        <v>4</v>
      </c>
      <c r="E33" s="255">
        <v>13</v>
      </c>
      <c r="F33" s="255">
        <v>0</v>
      </c>
      <c r="G33" s="266" t="s">
        <v>4</v>
      </c>
    </row>
    <row r="34" spans="1:7" ht="12.75" thickBot="1" x14ac:dyDescent="0.25">
      <c r="A34" s="251" t="s">
        <v>332</v>
      </c>
      <c r="B34" s="252">
        <v>-1304</v>
      </c>
      <c r="C34" s="252">
        <v>-1210</v>
      </c>
      <c r="D34" s="264">
        <v>7.8E-2</v>
      </c>
      <c r="E34" s="252">
        <v>-3871</v>
      </c>
      <c r="F34" s="252">
        <v>-3269</v>
      </c>
      <c r="G34" s="264">
        <v>0.184</v>
      </c>
    </row>
    <row r="35" spans="1:7" ht="12.75" thickBot="1" x14ac:dyDescent="0.25">
      <c r="A35" s="254" t="s">
        <v>272</v>
      </c>
      <c r="B35" s="255">
        <v>0</v>
      </c>
      <c r="C35" s="255">
        <v>0</v>
      </c>
      <c r="D35" s="266" t="s">
        <v>4</v>
      </c>
      <c r="E35" s="255">
        <v>5300</v>
      </c>
      <c r="F35" s="255">
        <v>27045</v>
      </c>
      <c r="G35" s="266">
        <v>-0.80400000000000005</v>
      </c>
    </row>
    <row r="36" spans="1:7" ht="12.75" thickBot="1" x14ac:dyDescent="0.25">
      <c r="A36" s="254" t="s">
        <v>273</v>
      </c>
      <c r="B36" s="255">
        <v>-333</v>
      </c>
      <c r="C36" s="255">
        <v>0</v>
      </c>
      <c r="D36" s="266" t="s">
        <v>4</v>
      </c>
      <c r="E36" s="255">
        <v>-333</v>
      </c>
      <c r="F36" s="255">
        <v>-20000</v>
      </c>
      <c r="G36" s="266">
        <v>-0.98299999999999998</v>
      </c>
    </row>
    <row r="37" spans="1:7" ht="12.75" thickBot="1" x14ac:dyDescent="0.25">
      <c r="A37" s="254" t="s">
        <v>274</v>
      </c>
      <c r="B37" s="255">
        <v>-921</v>
      </c>
      <c r="C37" s="255">
        <v>-1092</v>
      </c>
      <c r="D37" s="266">
        <v>-0.157</v>
      </c>
      <c r="E37" s="255">
        <v>-2857</v>
      </c>
      <c r="F37" s="255">
        <v>-4710</v>
      </c>
      <c r="G37" s="266">
        <v>-0.39300000000000002</v>
      </c>
    </row>
    <row r="38" spans="1:7" ht="12.75" thickBot="1" x14ac:dyDescent="0.25">
      <c r="A38" s="254" t="s">
        <v>312</v>
      </c>
      <c r="B38" s="255">
        <v>-196</v>
      </c>
      <c r="C38" s="255">
        <v>-113</v>
      </c>
      <c r="D38" s="266">
        <v>0.73499999999999999</v>
      </c>
      <c r="E38" s="255">
        <v>-515</v>
      </c>
      <c r="F38" s="255">
        <v>-342</v>
      </c>
      <c r="G38" s="266">
        <v>0.50600000000000001</v>
      </c>
    </row>
    <row r="39" spans="1:7" ht="12.75" thickBot="1" x14ac:dyDescent="0.25">
      <c r="A39" s="251" t="s">
        <v>218</v>
      </c>
      <c r="B39" s="252">
        <v>-1450</v>
      </c>
      <c r="C39" s="252">
        <v>-1205</v>
      </c>
      <c r="D39" s="264">
        <v>0.20300000000000001</v>
      </c>
      <c r="E39" s="252">
        <v>1595</v>
      </c>
      <c r="F39" s="252">
        <v>1993</v>
      </c>
      <c r="G39" s="264">
        <v>-0.2</v>
      </c>
    </row>
    <row r="40" spans="1:7" ht="12.75" thickBot="1" x14ac:dyDescent="0.25">
      <c r="A40" s="254" t="s">
        <v>333</v>
      </c>
      <c r="B40" s="255">
        <v>-104</v>
      </c>
      <c r="C40" s="255">
        <v>-47</v>
      </c>
      <c r="D40" s="266" t="s">
        <v>4</v>
      </c>
      <c r="E40" s="255">
        <v>-205</v>
      </c>
      <c r="F40" s="255">
        <v>-53</v>
      </c>
      <c r="G40" s="266" t="s">
        <v>4</v>
      </c>
    </row>
    <row r="41" spans="1:7" ht="12.75" thickBot="1" x14ac:dyDescent="0.25">
      <c r="A41" s="251" t="s">
        <v>279</v>
      </c>
      <c r="B41" s="252">
        <v>2680</v>
      </c>
      <c r="C41" s="252">
        <v>-254</v>
      </c>
      <c r="D41" s="264" t="s">
        <v>4</v>
      </c>
      <c r="E41" s="252">
        <v>5467</v>
      </c>
      <c r="F41" s="252">
        <v>3126</v>
      </c>
      <c r="G41" s="264">
        <v>0.749</v>
      </c>
    </row>
    <row r="42" spans="1:7" ht="12.75" thickBot="1" x14ac:dyDescent="0.25">
      <c r="A42" s="251" t="s">
        <v>334</v>
      </c>
      <c r="B42" s="252">
        <v>6276</v>
      </c>
      <c r="C42" s="252">
        <v>5363</v>
      </c>
      <c r="D42" s="264">
        <v>0.17</v>
      </c>
      <c r="E42" s="252">
        <v>3489</v>
      </c>
      <c r="F42" s="252">
        <v>1983</v>
      </c>
      <c r="G42" s="264">
        <v>0.75900000000000001</v>
      </c>
    </row>
    <row r="43" spans="1:7" ht="12.75" thickBot="1" x14ac:dyDescent="0.25">
      <c r="A43" s="251" t="s">
        <v>335</v>
      </c>
      <c r="B43" s="252">
        <v>8956</v>
      </c>
      <c r="C43" s="252">
        <v>5109</v>
      </c>
      <c r="D43" s="264">
        <v>0.753</v>
      </c>
      <c r="E43" s="252">
        <v>8956</v>
      </c>
      <c r="F43" s="252">
        <v>5109</v>
      </c>
      <c r="G43" s="264">
        <v>0.753</v>
      </c>
    </row>
    <row r="44" spans="1:7" x14ac:dyDescent="0.2">
      <c r="B44" s="284"/>
      <c r="C44" s="284"/>
      <c r="D44" s="275"/>
    </row>
    <row r="45" spans="1:7" x14ac:dyDescent="0.2">
      <c r="B45" s="275"/>
      <c r="C45" s="275"/>
      <c r="D45" s="275"/>
    </row>
    <row r="46" spans="1:7" ht="12.75" thickBot="1" x14ac:dyDescent="0.25">
      <c r="A46" s="280" t="s">
        <v>224</v>
      </c>
      <c r="B46" s="285"/>
      <c r="C46" s="285"/>
      <c r="D46" s="285"/>
      <c r="E46" s="285"/>
      <c r="F46" s="285"/>
    </row>
    <row r="47" spans="1:7" ht="12.75" thickBot="1" x14ac:dyDescent="0.25">
      <c r="A47" s="248" t="s">
        <v>0</v>
      </c>
      <c r="B47" s="270">
        <v>44834</v>
      </c>
      <c r="C47" s="270">
        <v>44742</v>
      </c>
      <c r="D47" s="271" t="s">
        <v>3</v>
      </c>
      <c r="E47" s="270">
        <v>44561</v>
      </c>
      <c r="F47" s="271" t="s">
        <v>3</v>
      </c>
    </row>
    <row r="48" spans="1:7" ht="12.75" thickBot="1" x14ac:dyDescent="0.25">
      <c r="A48" s="254" t="s">
        <v>315</v>
      </c>
      <c r="B48" s="255">
        <v>8956</v>
      </c>
      <c r="C48" s="255">
        <v>6276</v>
      </c>
      <c r="D48" s="266">
        <v>0.42699999999999999</v>
      </c>
      <c r="E48" s="255">
        <v>3489</v>
      </c>
      <c r="F48" s="266" t="s">
        <v>4</v>
      </c>
    </row>
    <row r="49" spans="1:6" ht="12.75" thickBot="1" x14ac:dyDescent="0.25">
      <c r="A49" s="254" t="s">
        <v>317</v>
      </c>
      <c r="B49" s="255">
        <v>16272</v>
      </c>
      <c r="C49" s="255">
        <v>18074</v>
      </c>
      <c r="D49" s="266">
        <v>-0.1</v>
      </c>
      <c r="E49" s="255">
        <v>11352</v>
      </c>
      <c r="F49" s="266">
        <v>0.433</v>
      </c>
    </row>
    <row r="50" spans="1:6" ht="12.75" thickBot="1" x14ac:dyDescent="0.25">
      <c r="A50" s="254" t="s">
        <v>318</v>
      </c>
      <c r="B50" s="255">
        <v>5225</v>
      </c>
      <c r="C50" s="255">
        <v>2822</v>
      </c>
      <c r="D50" s="266">
        <v>0.85199999999999998</v>
      </c>
      <c r="E50" s="255">
        <v>2148</v>
      </c>
      <c r="F50" s="266" t="s">
        <v>4</v>
      </c>
    </row>
    <row r="51" spans="1:6" ht="12.75" thickBot="1" x14ac:dyDescent="0.25">
      <c r="A51" s="254" t="s">
        <v>319</v>
      </c>
      <c r="B51" s="255">
        <v>15695</v>
      </c>
      <c r="C51" s="255">
        <v>13819</v>
      </c>
      <c r="D51" s="266">
        <v>0.13600000000000001</v>
      </c>
      <c r="E51" s="255">
        <v>14347</v>
      </c>
      <c r="F51" s="266">
        <v>9.4E-2</v>
      </c>
    </row>
    <row r="52" spans="1:6" ht="12.75" thickBot="1" x14ac:dyDescent="0.25">
      <c r="A52" s="254" t="s">
        <v>320</v>
      </c>
      <c r="B52" s="255">
        <v>6538</v>
      </c>
      <c r="C52" s="255">
        <v>6483</v>
      </c>
      <c r="D52" s="266">
        <v>8.0000000000000002E-3</v>
      </c>
      <c r="E52" s="255">
        <v>6570</v>
      </c>
      <c r="F52" s="266">
        <v>-5.0000000000000001E-3</v>
      </c>
    </row>
    <row r="53" spans="1:6" ht="12.75" thickBot="1" x14ac:dyDescent="0.25">
      <c r="A53" s="254" t="s">
        <v>322</v>
      </c>
      <c r="B53" s="255">
        <v>61597</v>
      </c>
      <c r="C53" s="255">
        <v>62879</v>
      </c>
      <c r="D53" s="266">
        <v>-0.02</v>
      </c>
      <c r="E53" s="255">
        <v>64068</v>
      </c>
      <c r="F53" s="266">
        <v>-3.9E-2</v>
      </c>
    </row>
    <row r="54" spans="1:6" ht="12.75" thickBot="1" x14ac:dyDescent="0.25">
      <c r="A54" s="251" t="s">
        <v>323</v>
      </c>
      <c r="B54" s="252">
        <v>114283</v>
      </c>
      <c r="C54" s="252">
        <v>110353</v>
      </c>
      <c r="D54" s="264">
        <v>3.5999999999999997E-2</v>
      </c>
      <c r="E54" s="252">
        <v>101974</v>
      </c>
      <c r="F54" s="264">
        <v>0.121</v>
      </c>
    </row>
    <row r="55" spans="1:6" ht="12.75" thickBot="1" x14ac:dyDescent="0.25">
      <c r="A55" s="254" t="s">
        <v>324</v>
      </c>
      <c r="B55" s="255">
        <v>13604</v>
      </c>
      <c r="C55" s="255">
        <v>15586</v>
      </c>
      <c r="D55" s="266">
        <v>-0.127</v>
      </c>
      <c r="E55" s="255">
        <v>11135</v>
      </c>
      <c r="F55" s="266">
        <v>0.222</v>
      </c>
    </row>
    <row r="56" spans="1:6" ht="12.75" thickBot="1" x14ac:dyDescent="0.25">
      <c r="A56" s="254" t="s">
        <v>325</v>
      </c>
      <c r="B56" s="255">
        <v>51279</v>
      </c>
      <c r="C56" s="255">
        <v>58276</v>
      </c>
      <c r="D56" s="266">
        <v>-0.12</v>
      </c>
      <c r="E56" s="255">
        <v>108587</v>
      </c>
      <c r="F56" s="266">
        <v>-0.52800000000000002</v>
      </c>
    </row>
    <row r="57" spans="1:6" ht="12.75" thickBot="1" x14ac:dyDescent="0.25">
      <c r="A57" s="254" t="s">
        <v>326</v>
      </c>
      <c r="B57" s="255">
        <v>5394</v>
      </c>
      <c r="C57" s="255">
        <v>4257</v>
      </c>
      <c r="D57" s="266">
        <v>0.26700000000000002</v>
      </c>
      <c r="E57" s="255">
        <v>2932</v>
      </c>
      <c r="F57" s="266">
        <v>0.84</v>
      </c>
    </row>
    <row r="58" spans="1:6" ht="12.75" thickBot="1" x14ac:dyDescent="0.25">
      <c r="A58" s="251" t="s">
        <v>327</v>
      </c>
      <c r="B58" s="252">
        <v>70277</v>
      </c>
      <c r="C58" s="252">
        <v>78119</v>
      </c>
      <c r="D58" s="264">
        <v>-0.1</v>
      </c>
      <c r="E58" s="252">
        <v>122654</v>
      </c>
      <c r="F58" s="264">
        <v>-0.42699999999999999</v>
      </c>
    </row>
    <row r="59" spans="1:6" ht="12.75" thickBot="1" x14ac:dyDescent="0.25">
      <c r="A59" s="251" t="s">
        <v>294</v>
      </c>
      <c r="B59" s="252">
        <v>44006</v>
      </c>
      <c r="C59" s="252">
        <v>32234</v>
      </c>
      <c r="D59" s="264">
        <v>0.36499999999999999</v>
      </c>
      <c r="E59" s="252">
        <v>-20680</v>
      </c>
      <c r="F59" s="264" t="s">
        <v>4</v>
      </c>
    </row>
    <row r="60" spans="1:6" ht="12.75" thickBot="1" x14ac:dyDescent="0.25">
      <c r="A60" s="251" t="s">
        <v>328</v>
      </c>
      <c r="B60" s="252">
        <v>114283</v>
      </c>
      <c r="C60" s="252">
        <v>110353</v>
      </c>
      <c r="D60" s="264">
        <v>3.5999999999999997E-2</v>
      </c>
      <c r="E60" s="252">
        <v>101974</v>
      </c>
      <c r="F60" s="264">
        <v>0.121</v>
      </c>
    </row>
    <row r="61" spans="1:6" x14ac:dyDescent="0.2">
      <c r="B61" s="275"/>
      <c r="C61" s="275"/>
      <c r="D61" s="27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A583B-8CC4-48B0-9B62-77E422AE52E7}">
  <sheetPr>
    <tabColor rgb="FF113A3F"/>
  </sheetPr>
  <dimension ref="A1:U52"/>
  <sheetViews>
    <sheetView showGridLines="0" zoomScale="80" zoomScaleNormal="80" workbookViewId="0">
      <pane ySplit="3" topLeftCell="A4" activePane="bottomLeft" state="frozen"/>
      <selection activeCell="A45" sqref="A45"/>
      <selection pane="bottomLeft"/>
    </sheetView>
  </sheetViews>
  <sheetFormatPr defaultColWidth="8.85546875" defaultRowHeight="14.25" x14ac:dyDescent="0.25"/>
  <cols>
    <col min="1" max="1" width="51.7109375" style="3" bestFit="1" customWidth="1"/>
    <col min="2" max="2" width="11.7109375" style="3" bestFit="1" customWidth="1"/>
    <col min="3" max="3" width="17.7109375" style="3" bestFit="1" customWidth="1"/>
    <col min="4" max="4" width="17.7109375" style="3" customWidth="1"/>
    <col min="5" max="5" width="11.42578125" style="3" bestFit="1" customWidth="1"/>
    <col min="6" max="6" width="12.7109375" style="3" bestFit="1" customWidth="1"/>
    <col min="7" max="7" width="21.5703125" style="3" bestFit="1" customWidth="1"/>
    <col min="8" max="8" width="21.7109375" style="3" bestFit="1" customWidth="1"/>
    <col min="9" max="9" width="12" style="3" bestFit="1" customWidth="1"/>
    <col min="10" max="10" width="10.7109375" style="26" bestFit="1" customWidth="1"/>
    <col min="11" max="16384" width="8.85546875" style="3"/>
  </cols>
  <sheetData>
    <row r="1" spans="1:21" x14ac:dyDescent="0.25">
      <c r="A1" s="1" t="s">
        <v>2</v>
      </c>
    </row>
    <row r="2" spans="1:21" x14ac:dyDescent="0.25">
      <c r="A2" s="1" t="s">
        <v>146</v>
      </c>
    </row>
    <row r="3" spans="1:21" x14ac:dyDescent="0.25">
      <c r="A3" s="2" t="s">
        <v>0</v>
      </c>
      <c r="B3" s="9"/>
      <c r="C3" s="9"/>
      <c r="D3" s="9"/>
      <c r="E3" s="9"/>
      <c r="F3" s="9"/>
    </row>
    <row r="6" spans="1:21" x14ac:dyDescent="0.25">
      <c r="A6" s="452" t="s">
        <v>42</v>
      </c>
      <c r="B6" s="448" t="s">
        <v>99</v>
      </c>
      <c r="C6" s="454" t="s">
        <v>70</v>
      </c>
      <c r="D6" s="13" t="s">
        <v>58</v>
      </c>
      <c r="E6" s="13" t="s">
        <v>59</v>
      </c>
      <c r="F6" s="455" t="s">
        <v>61</v>
      </c>
      <c r="G6" s="454" t="s">
        <v>62</v>
      </c>
      <c r="H6" s="454" t="s">
        <v>63</v>
      </c>
      <c r="I6" s="448" t="s">
        <v>145</v>
      </c>
      <c r="J6" s="450" t="s">
        <v>14</v>
      </c>
    </row>
    <row r="7" spans="1:21" ht="29.25" thickBot="1" x14ac:dyDescent="0.3">
      <c r="A7" s="453"/>
      <c r="B7" s="449"/>
      <c r="C7" s="454"/>
      <c r="D7" s="13" t="s">
        <v>116</v>
      </c>
      <c r="E7" s="13" t="s">
        <v>60</v>
      </c>
      <c r="F7" s="455"/>
      <c r="G7" s="454"/>
      <c r="H7" s="454"/>
      <c r="I7" s="449"/>
      <c r="J7" s="450"/>
    </row>
    <row r="8" spans="1:21" ht="15" thickBot="1" x14ac:dyDescent="0.3">
      <c r="A8" s="100" t="s">
        <v>100</v>
      </c>
      <c r="B8" s="111"/>
      <c r="C8" s="112"/>
      <c r="D8" s="112"/>
      <c r="E8" s="99"/>
      <c r="F8" s="99"/>
      <c r="G8" s="99"/>
      <c r="H8" s="113"/>
      <c r="I8" s="111"/>
      <c r="J8" s="88"/>
    </row>
    <row r="9" spans="1:21" ht="15" thickBot="1" x14ac:dyDescent="0.3">
      <c r="A9" s="101" t="s">
        <v>64</v>
      </c>
      <c r="B9" s="114">
        <v>681186</v>
      </c>
      <c r="C9" s="81">
        <v>-60219</v>
      </c>
      <c r="D9" s="81" t="s">
        <v>91</v>
      </c>
      <c r="E9" s="81" t="s">
        <v>91</v>
      </c>
      <c r="F9" s="81">
        <v>-22798</v>
      </c>
      <c r="G9" s="81" t="s">
        <v>91</v>
      </c>
      <c r="H9" s="82" t="s">
        <v>91</v>
      </c>
      <c r="I9" s="94">
        <v>598169</v>
      </c>
      <c r="J9" s="50">
        <v>-0.122</v>
      </c>
      <c r="K9" s="31"/>
      <c r="L9" s="31"/>
      <c r="M9" s="31"/>
      <c r="N9" s="31"/>
      <c r="O9" s="31"/>
      <c r="P9" s="31"/>
      <c r="Q9" s="31"/>
      <c r="R9" s="31"/>
      <c r="S9" s="31"/>
      <c r="T9" s="31"/>
      <c r="U9" s="31"/>
    </row>
    <row r="10" spans="1:21" ht="15" thickBot="1" x14ac:dyDescent="0.3">
      <c r="A10" s="101" t="s">
        <v>28</v>
      </c>
      <c r="B10" s="115" t="s">
        <v>91</v>
      </c>
      <c r="C10" s="61">
        <v>13608</v>
      </c>
      <c r="D10" s="61">
        <v>139392</v>
      </c>
      <c r="E10" s="61" t="s">
        <v>91</v>
      </c>
      <c r="F10" s="61" t="s">
        <v>91</v>
      </c>
      <c r="G10" s="61" t="s">
        <v>91</v>
      </c>
      <c r="H10" s="110" t="s">
        <v>91</v>
      </c>
      <c r="I10" s="109">
        <v>153000</v>
      </c>
      <c r="J10" s="107" t="s">
        <v>4</v>
      </c>
      <c r="K10" s="31"/>
      <c r="L10" s="31"/>
      <c r="M10" s="31"/>
      <c r="N10" s="31"/>
      <c r="O10" s="31"/>
      <c r="P10" s="31"/>
      <c r="Q10" s="31"/>
      <c r="R10" s="31"/>
      <c r="S10" s="31"/>
      <c r="T10" s="31"/>
      <c r="U10" s="31"/>
    </row>
    <row r="11" spans="1:21" ht="15" thickBot="1" x14ac:dyDescent="0.3">
      <c r="A11" s="100" t="s">
        <v>101</v>
      </c>
      <c r="B11" s="116">
        <v>681186</v>
      </c>
      <c r="C11" s="72">
        <v>-46611</v>
      </c>
      <c r="D11" s="72">
        <v>139392</v>
      </c>
      <c r="E11" s="72" t="s">
        <v>91</v>
      </c>
      <c r="F11" s="72">
        <v>-22798</v>
      </c>
      <c r="G11" s="72" t="s">
        <v>91</v>
      </c>
      <c r="H11" s="76" t="s">
        <v>91</v>
      </c>
      <c r="I11" s="77">
        <v>751169</v>
      </c>
      <c r="J11" s="51">
        <v>0.10299999999999999</v>
      </c>
      <c r="K11" s="31"/>
      <c r="L11" s="31"/>
      <c r="M11" s="31"/>
      <c r="N11" s="31"/>
      <c r="O11" s="31"/>
      <c r="P11" s="31"/>
      <c r="Q11" s="31"/>
      <c r="R11" s="31"/>
      <c r="S11" s="31"/>
      <c r="T11" s="31"/>
      <c r="U11" s="31"/>
    </row>
    <row r="12" spans="1:21" ht="15" thickBot="1" x14ac:dyDescent="0.3">
      <c r="A12" s="102" t="s">
        <v>117</v>
      </c>
      <c r="B12" s="41"/>
      <c r="C12" s="47">
        <v>-6.8000000000000005E-2</v>
      </c>
      <c r="D12" s="47">
        <v>0.20499999999999999</v>
      </c>
      <c r="E12" s="47">
        <v>0</v>
      </c>
      <c r="F12" s="47">
        <v>-3.3000000000000002E-2</v>
      </c>
      <c r="G12" s="47">
        <v>0</v>
      </c>
      <c r="H12" s="48">
        <v>0</v>
      </c>
      <c r="I12" s="49">
        <v>0.10299999999999999</v>
      </c>
      <c r="J12" s="41"/>
      <c r="K12" s="31"/>
      <c r="L12" s="31"/>
      <c r="M12" s="31"/>
      <c r="N12" s="31"/>
      <c r="O12" s="31"/>
      <c r="P12" s="31"/>
      <c r="Q12" s="31"/>
      <c r="R12" s="31"/>
      <c r="S12" s="31"/>
      <c r="T12" s="31"/>
      <c r="U12" s="31"/>
    </row>
    <row r="13" spans="1:21" ht="15" thickBot="1" x14ac:dyDescent="0.3">
      <c r="A13" s="100"/>
      <c r="B13" s="41"/>
      <c r="C13" s="112"/>
      <c r="D13" s="112"/>
      <c r="E13" s="99"/>
      <c r="F13" s="99"/>
      <c r="G13" s="99"/>
      <c r="H13" s="113"/>
      <c r="I13" s="111"/>
      <c r="J13" s="88"/>
      <c r="K13" s="31"/>
      <c r="L13" s="31"/>
      <c r="M13" s="31"/>
      <c r="N13" s="31"/>
      <c r="O13" s="31"/>
      <c r="P13" s="31"/>
      <c r="Q13" s="31"/>
      <c r="R13" s="31"/>
      <c r="S13" s="31"/>
      <c r="T13" s="31"/>
      <c r="U13" s="31"/>
    </row>
    <row r="14" spans="1:21" ht="15" thickBot="1" x14ac:dyDescent="0.3">
      <c r="A14" s="100" t="s">
        <v>8</v>
      </c>
      <c r="B14" s="41"/>
      <c r="C14" s="99"/>
      <c r="D14" s="99"/>
      <c r="E14" s="99"/>
      <c r="F14" s="99"/>
      <c r="G14" s="99"/>
      <c r="H14" s="113"/>
      <c r="I14" s="111"/>
      <c r="J14" s="88"/>
      <c r="K14" s="31"/>
      <c r="L14" s="31"/>
      <c r="M14" s="31"/>
      <c r="N14" s="31"/>
      <c r="O14" s="31"/>
      <c r="P14" s="31"/>
      <c r="Q14" s="31"/>
      <c r="R14" s="31"/>
      <c r="S14" s="31"/>
      <c r="T14" s="31"/>
      <c r="U14" s="31"/>
    </row>
    <row r="15" spans="1:21" ht="15" thickBot="1" x14ac:dyDescent="0.3">
      <c r="A15" s="100" t="s">
        <v>102</v>
      </c>
      <c r="B15" s="116">
        <v>2249260</v>
      </c>
      <c r="C15" s="90">
        <v>-151657</v>
      </c>
      <c r="D15" s="90">
        <v>-696960</v>
      </c>
      <c r="E15" s="90" t="s">
        <v>91</v>
      </c>
      <c r="F15" s="90">
        <v>-37408</v>
      </c>
      <c r="G15" s="90" t="s">
        <v>91</v>
      </c>
      <c r="H15" s="91">
        <v>821</v>
      </c>
      <c r="I15" s="92">
        <v>1364056</v>
      </c>
      <c r="J15" s="88">
        <v>-0.39400000000000002</v>
      </c>
      <c r="K15" s="31"/>
      <c r="L15" s="31"/>
      <c r="M15" s="31"/>
      <c r="N15" s="31"/>
      <c r="O15" s="31"/>
      <c r="P15" s="31"/>
      <c r="Q15" s="31"/>
      <c r="R15" s="31"/>
      <c r="S15" s="31"/>
      <c r="T15" s="31"/>
      <c r="U15" s="31"/>
    </row>
    <row r="16" spans="1:21" ht="15" thickBot="1" x14ac:dyDescent="0.3">
      <c r="A16" s="101" t="s">
        <v>65</v>
      </c>
      <c r="B16" s="117">
        <v>710385</v>
      </c>
      <c r="C16" s="69">
        <v>-17129</v>
      </c>
      <c r="D16" s="69" t="s">
        <v>91</v>
      </c>
      <c r="E16" s="69" t="s">
        <v>91</v>
      </c>
      <c r="F16" s="69">
        <v>-16018</v>
      </c>
      <c r="G16" s="69" t="s">
        <v>91</v>
      </c>
      <c r="H16" s="78" t="s">
        <v>91</v>
      </c>
      <c r="I16" s="79">
        <v>677238</v>
      </c>
      <c r="J16" s="52">
        <v>-4.7E-2</v>
      </c>
      <c r="K16" s="31"/>
      <c r="L16" s="31"/>
      <c r="M16" s="31"/>
      <c r="N16" s="31"/>
      <c r="O16" s="31"/>
      <c r="P16" s="31"/>
      <c r="Q16" s="31"/>
      <c r="R16" s="31"/>
      <c r="S16" s="31"/>
      <c r="T16" s="31"/>
      <c r="U16" s="31"/>
    </row>
    <row r="17" spans="1:21" ht="15" thickBot="1" x14ac:dyDescent="0.3">
      <c r="A17" s="101" t="s">
        <v>98</v>
      </c>
      <c r="B17" s="117">
        <v>573815</v>
      </c>
      <c r="C17" s="69">
        <v>-128573</v>
      </c>
      <c r="D17" s="69" t="s">
        <v>91</v>
      </c>
      <c r="E17" s="69" t="s">
        <v>91</v>
      </c>
      <c r="F17" s="69">
        <v>-13015</v>
      </c>
      <c r="G17" s="69" t="s">
        <v>91</v>
      </c>
      <c r="H17" s="78" t="s">
        <v>91</v>
      </c>
      <c r="I17" s="79">
        <v>432227</v>
      </c>
      <c r="J17" s="52">
        <v>-0.247</v>
      </c>
      <c r="K17" s="31"/>
      <c r="L17" s="31"/>
      <c r="M17" s="31"/>
      <c r="N17" s="31"/>
      <c r="O17" s="31"/>
      <c r="P17" s="31"/>
      <c r="Q17" s="31"/>
      <c r="R17" s="31"/>
      <c r="S17" s="31"/>
      <c r="T17" s="31"/>
      <c r="U17" s="31"/>
    </row>
    <row r="18" spans="1:21" ht="15" thickBot="1" x14ac:dyDescent="0.3">
      <c r="A18" s="101" t="s">
        <v>28</v>
      </c>
      <c r="B18" s="117">
        <v>696960</v>
      </c>
      <c r="C18" s="69" t="s">
        <v>91</v>
      </c>
      <c r="D18" s="69">
        <v>-696960</v>
      </c>
      <c r="E18" s="69" t="s">
        <v>91</v>
      </c>
      <c r="F18" s="69" t="s">
        <v>91</v>
      </c>
      <c r="G18" s="69" t="s">
        <v>91</v>
      </c>
      <c r="H18" s="78" t="s">
        <v>91</v>
      </c>
      <c r="I18" s="79" t="s">
        <v>91</v>
      </c>
      <c r="J18" s="52">
        <v>-1</v>
      </c>
      <c r="K18" s="31"/>
      <c r="L18" s="31"/>
      <c r="M18" s="31"/>
      <c r="N18" s="31"/>
      <c r="O18" s="31"/>
      <c r="P18" s="31"/>
      <c r="Q18" s="31"/>
      <c r="R18" s="31"/>
      <c r="S18" s="31"/>
      <c r="T18" s="31"/>
      <c r="U18" s="31"/>
    </row>
    <row r="19" spans="1:21" ht="15" thickBot="1" x14ac:dyDescent="0.3">
      <c r="A19" s="101" t="s">
        <v>66</v>
      </c>
      <c r="B19" s="117">
        <v>268100</v>
      </c>
      <c r="C19" s="69">
        <v>-5955</v>
      </c>
      <c r="D19" s="69" t="s">
        <v>91</v>
      </c>
      <c r="E19" s="69" t="s">
        <v>91</v>
      </c>
      <c r="F19" s="69">
        <v>-8375</v>
      </c>
      <c r="G19" s="69" t="s">
        <v>91</v>
      </c>
      <c r="H19" s="78">
        <v>821</v>
      </c>
      <c r="I19" s="79">
        <v>254591</v>
      </c>
      <c r="J19" s="52">
        <v>-0.05</v>
      </c>
      <c r="K19" s="31"/>
      <c r="L19" s="31"/>
      <c r="M19" s="31"/>
      <c r="N19" s="31"/>
      <c r="O19" s="31"/>
      <c r="P19" s="31"/>
      <c r="Q19" s="31"/>
      <c r="R19" s="31"/>
      <c r="S19" s="31"/>
      <c r="T19" s="31"/>
      <c r="U19" s="31"/>
    </row>
    <row r="20" spans="1:21" ht="15" thickBot="1" x14ac:dyDescent="0.3">
      <c r="A20" s="101" t="s">
        <v>23</v>
      </c>
      <c r="B20" s="117">
        <v>211505</v>
      </c>
      <c r="C20" s="69">
        <v>8948</v>
      </c>
      <c r="D20" s="69" t="s">
        <v>91</v>
      </c>
      <c r="E20" s="69" t="s">
        <v>91</v>
      </c>
      <c r="F20" s="69">
        <v>-7374</v>
      </c>
      <c r="G20" s="93" t="s">
        <v>91</v>
      </c>
      <c r="H20" s="78">
        <v>821</v>
      </c>
      <c r="I20" s="79">
        <v>213900</v>
      </c>
      <c r="J20" s="52">
        <v>1.0999999999999999E-2</v>
      </c>
      <c r="K20" s="31"/>
      <c r="L20" s="31"/>
      <c r="M20" s="31"/>
      <c r="N20" s="31"/>
      <c r="O20" s="31"/>
      <c r="P20" s="31"/>
      <c r="Q20" s="31"/>
      <c r="R20" s="31"/>
      <c r="S20" s="31"/>
      <c r="T20" s="31"/>
      <c r="U20" s="31"/>
    </row>
    <row r="21" spans="1:21" ht="15" thickBot="1" x14ac:dyDescent="0.3">
      <c r="A21" s="101" t="s">
        <v>67</v>
      </c>
      <c r="B21" s="117">
        <v>56595</v>
      </c>
      <c r="C21" s="69">
        <v>-14903</v>
      </c>
      <c r="D21" s="69" t="s">
        <v>91</v>
      </c>
      <c r="E21" s="69" t="s">
        <v>91</v>
      </c>
      <c r="F21" s="69">
        <v>-1001</v>
      </c>
      <c r="G21" s="93" t="s">
        <v>91</v>
      </c>
      <c r="H21" s="78" t="s">
        <v>91</v>
      </c>
      <c r="I21" s="79">
        <v>40691</v>
      </c>
      <c r="J21" s="52">
        <v>-0.28100000000000003</v>
      </c>
      <c r="K21" s="31"/>
      <c r="L21" s="31"/>
      <c r="M21" s="31"/>
      <c r="N21" s="31"/>
      <c r="O21" s="31"/>
      <c r="P21" s="31"/>
      <c r="Q21" s="31"/>
      <c r="R21" s="31"/>
      <c r="S21" s="31"/>
      <c r="T21" s="31"/>
      <c r="U21" s="31"/>
    </row>
    <row r="22" spans="1:21" ht="15" thickBot="1" x14ac:dyDescent="0.3">
      <c r="A22" s="100" t="s">
        <v>103</v>
      </c>
      <c r="B22" s="116">
        <v>461140</v>
      </c>
      <c r="C22" s="72">
        <v>-7020</v>
      </c>
      <c r="D22" s="72">
        <v>5951</v>
      </c>
      <c r="E22" s="72" t="s">
        <v>91</v>
      </c>
      <c r="F22" s="72">
        <v>-6234</v>
      </c>
      <c r="G22" s="72" t="s">
        <v>91</v>
      </c>
      <c r="H22" s="76">
        <v>743</v>
      </c>
      <c r="I22" s="77">
        <v>454580</v>
      </c>
      <c r="J22" s="51">
        <v>-1.4E-2</v>
      </c>
      <c r="K22" s="31"/>
      <c r="L22" s="31"/>
      <c r="M22" s="31"/>
      <c r="N22" s="31"/>
      <c r="O22" s="31"/>
      <c r="P22" s="31"/>
      <c r="Q22" s="31"/>
      <c r="R22" s="31"/>
      <c r="S22" s="31"/>
      <c r="T22" s="31"/>
      <c r="U22" s="31"/>
    </row>
    <row r="23" spans="1:21" ht="15" thickBot="1" x14ac:dyDescent="0.3">
      <c r="A23" s="101" t="s">
        <v>7</v>
      </c>
      <c r="B23" s="117">
        <v>173288</v>
      </c>
      <c r="C23" s="69">
        <v>6000</v>
      </c>
      <c r="D23" s="69">
        <v>395</v>
      </c>
      <c r="E23" s="69" t="s">
        <v>91</v>
      </c>
      <c r="F23" s="69">
        <v>-6234</v>
      </c>
      <c r="G23" s="69" t="s">
        <v>91</v>
      </c>
      <c r="H23" s="78">
        <v>743</v>
      </c>
      <c r="I23" s="79">
        <v>174192</v>
      </c>
      <c r="J23" s="52">
        <v>5.0000000000000001E-3</v>
      </c>
      <c r="K23" s="31"/>
      <c r="L23" s="31"/>
      <c r="M23" s="31"/>
      <c r="N23" s="31"/>
      <c r="O23" s="31"/>
      <c r="P23" s="31"/>
      <c r="Q23" s="31"/>
      <c r="R23" s="31"/>
      <c r="S23" s="31"/>
      <c r="T23" s="31"/>
      <c r="U23" s="31"/>
    </row>
    <row r="24" spans="1:21" ht="15" thickBot="1" x14ac:dyDescent="0.3">
      <c r="A24" s="101" t="s">
        <v>9</v>
      </c>
      <c r="B24" s="117">
        <v>129848</v>
      </c>
      <c r="C24" s="69">
        <v>28028</v>
      </c>
      <c r="D24" s="69">
        <v>5556</v>
      </c>
      <c r="E24" s="69" t="s">
        <v>91</v>
      </c>
      <c r="F24" s="69" t="s">
        <v>91</v>
      </c>
      <c r="G24" s="69" t="s">
        <v>91</v>
      </c>
      <c r="H24" s="78" t="s">
        <v>91</v>
      </c>
      <c r="I24" s="79">
        <v>163432</v>
      </c>
      <c r="J24" s="52">
        <v>0.25900000000000001</v>
      </c>
      <c r="K24" s="31"/>
      <c r="L24" s="31"/>
      <c r="M24" s="31"/>
      <c r="N24" s="31"/>
      <c r="O24" s="31"/>
      <c r="P24" s="31"/>
      <c r="Q24" s="31"/>
      <c r="R24" s="31"/>
      <c r="S24" s="31"/>
      <c r="T24" s="31"/>
      <c r="U24" s="31"/>
    </row>
    <row r="25" spans="1:21" ht="15" thickBot="1" x14ac:dyDescent="0.3">
      <c r="A25" s="101" t="s">
        <v>104</v>
      </c>
      <c r="B25" s="117">
        <v>158004</v>
      </c>
      <c r="C25" s="69">
        <v>-41048</v>
      </c>
      <c r="D25" s="69" t="s">
        <v>91</v>
      </c>
      <c r="E25" s="69" t="s">
        <v>91</v>
      </c>
      <c r="F25" s="69" t="s">
        <v>91</v>
      </c>
      <c r="G25" s="69" t="s">
        <v>91</v>
      </c>
      <c r="H25" s="78" t="s">
        <v>91</v>
      </c>
      <c r="I25" s="79">
        <v>116956</v>
      </c>
      <c r="J25" s="52">
        <v>-0.26</v>
      </c>
      <c r="K25" s="31"/>
      <c r="L25" s="31"/>
      <c r="M25" s="31"/>
      <c r="N25" s="31"/>
      <c r="O25" s="31"/>
      <c r="P25" s="31"/>
      <c r="Q25" s="31"/>
      <c r="R25" s="31"/>
      <c r="S25" s="31"/>
      <c r="T25" s="31"/>
      <c r="U25" s="31"/>
    </row>
    <row r="26" spans="1:21" ht="15" thickBot="1" x14ac:dyDescent="0.3">
      <c r="A26" s="100" t="s">
        <v>105</v>
      </c>
      <c r="B26" s="116">
        <v>224645</v>
      </c>
      <c r="C26" s="72">
        <v>-90072</v>
      </c>
      <c r="D26" s="72">
        <v>150997</v>
      </c>
      <c r="E26" s="72" t="s">
        <v>91</v>
      </c>
      <c r="F26" s="72" t="s">
        <v>91</v>
      </c>
      <c r="G26" s="72" t="s">
        <v>91</v>
      </c>
      <c r="H26" s="76">
        <v>1485</v>
      </c>
      <c r="I26" s="77">
        <v>287055</v>
      </c>
      <c r="J26" s="51">
        <v>0.27800000000000002</v>
      </c>
      <c r="K26" s="31"/>
      <c r="L26" s="31"/>
      <c r="M26" s="31"/>
      <c r="N26" s="31"/>
      <c r="O26" s="31"/>
      <c r="P26" s="31"/>
      <c r="Q26" s="31"/>
      <c r="R26" s="31"/>
      <c r="S26" s="31"/>
      <c r="T26" s="31"/>
      <c r="U26" s="31"/>
    </row>
    <row r="27" spans="1:21" ht="15" thickBot="1" x14ac:dyDescent="0.3">
      <c r="A27" s="100" t="s">
        <v>30</v>
      </c>
      <c r="B27" s="116">
        <v>2935045</v>
      </c>
      <c r="C27" s="72">
        <v>-248749</v>
      </c>
      <c r="D27" s="72">
        <v>-540012</v>
      </c>
      <c r="E27" s="72" t="s">
        <v>91</v>
      </c>
      <c r="F27" s="72">
        <v>-43642</v>
      </c>
      <c r="G27" s="72" t="s">
        <v>91</v>
      </c>
      <c r="H27" s="76">
        <v>3049</v>
      </c>
      <c r="I27" s="77">
        <v>2105691</v>
      </c>
      <c r="J27" s="51">
        <v>-0.28299999999999997</v>
      </c>
      <c r="K27" s="31"/>
      <c r="L27" s="31"/>
      <c r="M27" s="31"/>
      <c r="N27" s="31"/>
      <c r="O27" s="31"/>
      <c r="P27" s="31"/>
      <c r="Q27" s="31"/>
      <c r="R27" s="31"/>
      <c r="S27" s="31"/>
      <c r="T27" s="31"/>
      <c r="U27" s="31"/>
    </row>
    <row r="28" spans="1:21" ht="15" thickBot="1" x14ac:dyDescent="0.3">
      <c r="A28" s="102" t="s">
        <v>31</v>
      </c>
      <c r="B28" s="41"/>
      <c r="C28" s="47">
        <v>-8.5000000000000006E-2</v>
      </c>
      <c r="D28" s="47">
        <v>-0.184</v>
      </c>
      <c r="E28" s="47">
        <v>0</v>
      </c>
      <c r="F28" s="47">
        <v>-1.4999999999999999E-2</v>
      </c>
      <c r="G28" s="47">
        <v>0</v>
      </c>
      <c r="H28" s="48">
        <v>1E-3</v>
      </c>
      <c r="I28" s="49">
        <v>-0.28299999999999997</v>
      </c>
      <c r="J28" s="41"/>
      <c r="K28" s="31"/>
      <c r="L28" s="31"/>
      <c r="M28" s="31"/>
      <c r="N28" s="31"/>
      <c r="O28" s="31"/>
      <c r="P28" s="31"/>
      <c r="Q28" s="31"/>
      <c r="R28" s="31"/>
      <c r="S28" s="31"/>
      <c r="T28" s="31"/>
      <c r="U28" s="31"/>
    </row>
    <row r="29" spans="1:21" ht="15" thickBot="1" x14ac:dyDescent="0.3">
      <c r="A29" s="100"/>
      <c r="B29" s="41"/>
      <c r="C29" s="112"/>
      <c r="D29" s="112"/>
      <c r="E29" s="99"/>
      <c r="F29" s="99"/>
      <c r="G29" s="99"/>
      <c r="H29" s="113"/>
      <c r="I29" s="111"/>
      <c r="J29" s="88"/>
      <c r="K29" s="31"/>
      <c r="L29" s="31"/>
      <c r="M29" s="31"/>
      <c r="N29" s="31"/>
      <c r="O29" s="31"/>
      <c r="P29" s="31"/>
      <c r="Q29" s="31"/>
      <c r="R29" s="31"/>
      <c r="S29" s="31"/>
      <c r="T29" s="31"/>
      <c r="U29" s="31"/>
    </row>
    <row r="30" spans="1:21" ht="15" thickBot="1" x14ac:dyDescent="0.3">
      <c r="A30" s="100" t="s">
        <v>38</v>
      </c>
      <c r="B30" s="116">
        <v>3616231</v>
      </c>
      <c r="C30" s="90">
        <v>-295360</v>
      </c>
      <c r="D30" s="90">
        <v>-400620</v>
      </c>
      <c r="E30" s="90" t="s">
        <v>91</v>
      </c>
      <c r="F30" s="90">
        <v>-66440</v>
      </c>
      <c r="G30" s="90" t="s">
        <v>91</v>
      </c>
      <c r="H30" s="91">
        <v>3049</v>
      </c>
      <c r="I30" s="92">
        <v>2856860</v>
      </c>
      <c r="J30" s="88">
        <v>-0.21</v>
      </c>
      <c r="K30" s="31"/>
      <c r="L30" s="31"/>
      <c r="M30" s="31"/>
      <c r="N30" s="31"/>
      <c r="O30" s="31"/>
      <c r="P30" s="31"/>
      <c r="Q30" s="31"/>
      <c r="R30" s="31"/>
      <c r="S30" s="31"/>
      <c r="T30" s="31"/>
      <c r="U30" s="31"/>
    </row>
    <row r="31" spans="1:21" ht="15" thickBot="1" x14ac:dyDescent="0.3">
      <c r="A31" s="103" t="s">
        <v>34</v>
      </c>
      <c r="B31" s="108"/>
      <c r="C31" s="58">
        <v>-8.2000000000000003E-2</v>
      </c>
      <c r="D31" s="58">
        <v>-0.111</v>
      </c>
      <c r="E31" s="47">
        <v>0</v>
      </c>
      <c r="F31" s="47">
        <v>-1.7999999999999999E-2</v>
      </c>
      <c r="G31" s="58">
        <v>0</v>
      </c>
      <c r="H31" s="59">
        <v>1E-3</v>
      </c>
      <c r="I31" s="57">
        <v>-0.21</v>
      </c>
      <c r="J31" s="53"/>
      <c r="K31" s="31"/>
      <c r="L31" s="31"/>
      <c r="M31" s="31"/>
      <c r="N31" s="31"/>
      <c r="O31" s="31"/>
      <c r="P31" s="31"/>
      <c r="Q31" s="31"/>
      <c r="R31" s="31"/>
      <c r="S31" s="31"/>
      <c r="T31" s="31"/>
      <c r="U31" s="31"/>
    </row>
    <row r="32" spans="1:21" ht="15" thickBot="1" x14ac:dyDescent="0.3">
      <c r="A32" s="104"/>
      <c r="B32" s="43"/>
      <c r="C32" s="118"/>
      <c r="D32" s="119"/>
      <c r="E32" s="42"/>
      <c r="F32" s="38"/>
      <c r="G32" s="118"/>
      <c r="H32" s="120"/>
      <c r="I32" s="43"/>
      <c r="J32" s="54"/>
      <c r="K32" s="31"/>
      <c r="L32" s="31"/>
      <c r="M32" s="31"/>
      <c r="N32" s="31"/>
      <c r="O32" s="31"/>
      <c r="P32" s="31"/>
      <c r="Q32" s="31"/>
      <c r="R32" s="31"/>
      <c r="S32" s="31"/>
      <c r="T32" s="31"/>
      <c r="U32" s="31"/>
    </row>
    <row r="33" spans="1:21" ht="15" thickBot="1" x14ac:dyDescent="0.3">
      <c r="A33" s="104" t="s">
        <v>39</v>
      </c>
      <c r="B33" s="74">
        <v>-711074</v>
      </c>
      <c r="C33" s="71" t="s">
        <v>91</v>
      </c>
      <c r="D33" s="71">
        <v>406627</v>
      </c>
      <c r="E33" s="72">
        <v>-68796</v>
      </c>
      <c r="F33" s="72">
        <v>66440</v>
      </c>
      <c r="G33" s="71">
        <v>-16046</v>
      </c>
      <c r="H33" s="73">
        <v>-73211</v>
      </c>
      <c r="I33" s="74">
        <v>-396060</v>
      </c>
      <c r="J33" s="54">
        <v>-0.443</v>
      </c>
      <c r="K33" s="31"/>
      <c r="L33" s="31"/>
      <c r="M33" s="31"/>
      <c r="N33" s="31"/>
      <c r="O33" s="31"/>
      <c r="P33" s="31"/>
      <c r="Q33" s="31"/>
      <c r="R33" s="31"/>
      <c r="S33" s="31"/>
      <c r="T33" s="31"/>
      <c r="U33" s="31"/>
    </row>
    <row r="34" spans="1:21" ht="15" thickBot="1" x14ac:dyDescent="0.3">
      <c r="A34" s="105" t="s">
        <v>11</v>
      </c>
      <c r="B34" s="121">
        <v>272317</v>
      </c>
      <c r="C34" s="68" t="s">
        <v>91</v>
      </c>
      <c r="D34" s="68">
        <v>543204</v>
      </c>
      <c r="E34" s="69">
        <v>-68796</v>
      </c>
      <c r="F34" s="69">
        <v>66440</v>
      </c>
      <c r="G34" s="68">
        <v>-16046</v>
      </c>
      <c r="H34" s="70">
        <v>-417475</v>
      </c>
      <c r="I34" s="75">
        <v>379644</v>
      </c>
      <c r="J34" s="55">
        <v>0.39400000000000002</v>
      </c>
      <c r="K34" s="31"/>
      <c r="L34" s="31"/>
      <c r="M34" s="31"/>
      <c r="N34" s="31"/>
      <c r="O34" s="31"/>
      <c r="P34" s="31"/>
      <c r="Q34" s="31"/>
      <c r="R34" s="31"/>
      <c r="S34" s="31"/>
      <c r="T34" s="31"/>
      <c r="U34" s="31"/>
    </row>
    <row r="35" spans="1:21" ht="15" thickBot="1" x14ac:dyDescent="0.3">
      <c r="A35" s="105" t="s">
        <v>35</v>
      </c>
      <c r="B35" s="121">
        <v>154214</v>
      </c>
      <c r="C35" s="68" t="s">
        <v>91</v>
      </c>
      <c r="D35" s="68">
        <v>-136577</v>
      </c>
      <c r="E35" s="69" t="s">
        <v>91</v>
      </c>
      <c r="F35" s="69" t="s">
        <v>91</v>
      </c>
      <c r="G35" s="68" t="s">
        <v>91</v>
      </c>
      <c r="H35" s="70">
        <v>235649</v>
      </c>
      <c r="I35" s="75">
        <v>253286</v>
      </c>
      <c r="J35" s="55">
        <v>0.64200000000000002</v>
      </c>
      <c r="K35" s="31"/>
      <c r="L35" s="31"/>
      <c r="M35" s="31"/>
      <c r="N35" s="31"/>
      <c r="O35" s="31"/>
      <c r="P35" s="31"/>
      <c r="Q35" s="31"/>
      <c r="R35" s="31"/>
      <c r="S35" s="31"/>
      <c r="T35" s="31"/>
      <c r="U35" s="31"/>
    </row>
    <row r="36" spans="1:21" ht="15" thickBot="1" x14ac:dyDescent="0.3">
      <c r="A36" s="105" t="s">
        <v>36</v>
      </c>
      <c r="B36" s="75">
        <v>-1137605</v>
      </c>
      <c r="C36" s="68" t="s">
        <v>91</v>
      </c>
      <c r="D36" s="68" t="s">
        <v>91</v>
      </c>
      <c r="E36" s="69" t="s">
        <v>91</v>
      </c>
      <c r="F36" s="69" t="s">
        <v>91</v>
      </c>
      <c r="G36" s="68" t="s">
        <v>91</v>
      </c>
      <c r="H36" s="70">
        <v>108615</v>
      </c>
      <c r="I36" s="75">
        <v>-1028990</v>
      </c>
      <c r="J36" s="55">
        <v>-9.5000000000000001E-2</v>
      </c>
      <c r="K36" s="31"/>
      <c r="L36" s="31"/>
      <c r="M36" s="31"/>
      <c r="N36" s="31"/>
      <c r="O36" s="31"/>
      <c r="P36" s="31"/>
      <c r="Q36" s="31"/>
      <c r="R36" s="31"/>
      <c r="S36" s="31"/>
      <c r="T36" s="31"/>
      <c r="U36" s="31"/>
    </row>
    <row r="37" spans="1:21" ht="15" thickBot="1" x14ac:dyDescent="0.3">
      <c r="A37" s="106"/>
      <c r="B37" s="46"/>
      <c r="C37" s="44"/>
      <c r="D37" s="44"/>
      <c r="E37" s="39"/>
      <c r="F37" s="39"/>
      <c r="G37" s="44"/>
      <c r="H37" s="45"/>
      <c r="I37" s="46"/>
      <c r="J37" s="56"/>
      <c r="K37" s="31"/>
      <c r="L37" s="31"/>
      <c r="M37" s="31"/>
      <c r="N37" s="31"/>
      <c r="O37" s="31"/>
      <c r="P37" s="31"/>
      <c r="Q37" s="31"/>
      <c r="R37" s="31"/>
      <c r="S37" s="31"/>
      <c r="T37" s="31"/>
      <c r="U37" s="31"/>
    </row>
    <row r="38" spans="1:21" ht="15" thickBot="1" x14ac:dyDescent="0.3">
      <c r="A38" s="106" t="s">
        <v>40</v>
      </c>
      <c r="B38" s="63">
        <v>-21535</v>
      </c>
      <c r="C38" s="60" t="s">
        <v>91</v>
      </c>
      <c r="D38" s="60">
        <v>-6007</v>
      </c>
      <c r="E38" s="61" t="s">
        <v>91</v>
      </c>
      <c r="F38" s="61" t="s">
        <v>91</v>
      </c>
      <c r="G38" s="60">
        <v>-13475</v>
      </c>
      <c r="H38" s="62">
        <v>65021</v>
      </c>
      <c r="I38" s="63">
        <v>24004</v>
      </c>
      <c r="J38" s="55" t="s">
        <v>4</v>
      </c>
      <c r="K38" s="31"/>
      <c r="L38" s="31"/>
      <c r="M38" s="31"/>
      <c r="N38" s="31"/>
      <c r="O38" s="31"/>
      <c r="P38" s="31"/>
      <c r="Q38" s="31"/>
      <c r="R38" s="31"/>
      <c r="S38" s="31"/>
      <c r="T38" s="31"/>
      <c r="U38" s="31"/>
    </row>
    <row r="39" spans="1:21" ht="15" thickBot="1" x14ac:dyDescent="0.3">
      <c r="A39" s="105" t="s">
        <v>32</v>
      </c>
      <c r="B39" s="123" t="s">
        <v>112</v>
      </c>
      <c r="C39" s="68" t="s">
        <v>91</v>
      </c>
      <c r="D39" s="68" t="s">
        <v>91</v>
      </c>
      <c r="E39" s="69" t="s">
        <v>91</v>
      </c>
      <c r="F39" s="69" t="s">
        <v>91</v>
      </c>
      <c r="G39" s="68">
        <v>-13475</v>
      </c>
      <c r="H39" s="70">
        <v>13475</v>
      </c>
      <c r="I39" s="89" t="s">
        <v>91</v>
      </c>
      <c r="J39" s="55">
        <v>0</v>
      </c>
      <c r="K39" s="31"/>
      <c r="L39" s="31"/>
      <c r="M39" s="31"/>
      <c r="N39" s="31"/>
      <c r="O39" s="31"/>
      <c r="P39" s="31"/>
      <c r="Q39" s="31"/>
      <c r="R39" s="31"/>
      <c r="S39" s="31"/>
      <c r="T39" s="31"/>
      <c r="U39" s="31"/>
    </row>
    <row r="40" spans="1:21" ht="15" thickBot="1" x14ac:dyDescent="0.3">
      <c r="A40" s="106"/>
      <c r="B40" s="46"/>
      <c r="C40" s="44"/>
      <c r="D40" s="44"/>
      <c r="E40" s="39"/>
      <c r="F40" s="39"/>
      <c r="G40" s="44"/>
      <c r="H40" s="45"/>
      <c r="I40" s="46"/>
      <c r="J40" s="56"/>
      <c r="K40" s="31"/>
      <c r="L40" s="31"/>
      <c r="M40" s="31"/>
      <c r="N40" s="31"/>
      <c r="O40" s="31"/>
      <c r="P40" s="31"/>
      <c r="Q40" s="31"/>
      <c r="R40" s="31"/>
      <c r="S40" s="31"/>
      <c r="T40" s="31"/>
      <c r="U40" s="31"/>
    </row>
    <row r="41" spans="1:21" ht="15" thickBot="1" x14ac:dyDescent="0.3">
      <c r="A41" s="104" t="s">
        <v>41</v>
      </c>
      <c r="B41" s="124">
        <v>2883622</v>
      </c>
      <c r="C41" s="71">
        <v>-295360</v>
      </c>
      <c r="D41" s="71" t="s">
        <v>112</v>
      </c>
      <c r="E41" s="72">
        <v>-68796</v>
      </c>
      <c r="F41" s="72" t="s">
        <v>91</v>
      </c>
      <c r="G41" s="71">
        <v>-29521</v>
      </c>
      <c r="H41" s="73">
        <v>-5141</v>
      </c>
      <c r="I41" s="74">
        <v>2484804</v>
      </c>
      <c r="J41" s="54">
        <v>-0.13800000000000001</v>
      </c>
      <c r="K41" s="31"/>
      <c r="L41" s="31"/>
      <c r="M41" s="31"/>
      <c r="N41" s="31"/>
      <c r="O41" s="31"/>
      <c r="P41" s="31"/>
      <c r="Q41" s="31"/>
      <c r="R41" s="31"/>
      <c r="S41" s="31"/>
      <c r="T41" s="31"/>
      <c r="U41" s="31"/>
    </row>
    <row r="42" spans="1:21" ht="15" thickBot="1" x14ac:dyDescent="0.3">
      <c r="A42" s="103" t="s">
        <v>37</v>
      </c>
      <c r="B42" s="46"/>
      <c r="C42" s="58">
        <v>-0.10199999999999999</v>
      </c>
      <c r="D42" s="58">
        <v>0</v>
      </c>
      <c r="E42" s="47">
        <v>-2.4E-2</v>
      </c>
      <c r="F42" s="47">
        <v>0</v>
      </c>
      <c r="G42" s="58">
        <v>-0.01</v>
      </c>
      <c r="H42" s="59">
        <v>-2E-3</v>
      </c>
      <c r="I42" s="57">
        <v>-0.13800000000000001</v>
      </c>
      <c r="J42" s="57"/>
      <c r="K42" s="31"/>
      <c r="L42" s="31"/>
      <c r="M42" s="31"/>
      <c r="N42" s="31"/>
      <c r="O42" s="31"/>
      <c r="P42" s="31"/>
      <c r="Q42" s="31"/>
      <c r="R42" s="31"/>
      <c r="S42" s="31"/>
      <c r="T42" s="31"/>
      <c r="U42" s="31"/>
    </row>
    <row r="43" spans="1:21" ht="15" thickBot="1" x14ac:dyDescent="0.3">
      <c r="A43" s="106"/>
      <c r="B43" s="46"/>
      <c r="C43" s="44"/>
      <c r="D43" s="44"/>
      <c r="E43" s="39"/>
      <c r="F43" s="39"/>
      <c r="G43" s="44"/>
      <c r="H43" s="45"/>
      <c r="I43" s="46"/>
      <c r="J43" s="53"/>
      <c r="K43" s="31"/>
      <c r="L43" s="31"/>
      <c r="M43" s="31"/>
      <c r="N43" s="31"/>
      <c r="O43" s="31"/>
      <c r="P43" s="31"/>
      <c r="Q43" s="31"/>
      <c r="R43" s="31"/>
      <c r="S43" s="31"/>
      <c r="T43" s="31"/>
      <c r="U43" s="31"/>
    </row>
    <row r="44" spans="1:21" ht="15" thickBot="1" x14ac:dyDescent="0.3">
      <c r="A44" s="106" t="s">
        <v>92</v>
      </c>
      <c r="B44" s="122">
        <v>45752362</v>
      </c>
      <c r="C44" s="60" t="s">
        <v>91</v>
      </c>
      <c r="D44" s="60" t="s">
        <v>91</v>
      </c>
      <c r="E44" s="61">
        <v>-2855592</v>
      </c>
      <c r="F44" s="61" t="s">
        <v>91</v>
      </c>
      <c r="G44" s="60" t="s">
        <v>91</v>
      </c>
      <c r="H44" s="62">
        <v>663963</v>
      </c>
      <c r="I44" s="63">
        <v>43560733</v>
      </c>
      <c r="J44" s="56">
        <v>-4.8000000000000001E-2</v>
      </c>
      <c r="K44" s="31"/>
      <c r="L44" s="31"/>
      <c r="M44" s="31"/>
      <c r="N44" s="31"/>
      <c r="O44" s="31"/>
      <c r="P44" s="31"/>
      <c r="Q44" s="31"/>
      <c r="R44" s="31"/>
      <c r="S44" s="31"/>
      <c r="T44" s="31"/>
      <c r="U44" s="31"/>
    </row>
    <row r="45" spans="1:21" ht="15" thickBot="1" x14ac:dyDescent="0.3">
      <c r="A45" s="104" t="s">
        <v>68</v>
      </c>
      <c r="B45" s="43">
        <v>63.03</v>
      </c>
      <c r="C45" s="64">
        <v>-6.46</v>
      </c>
      <c r="D45" s="64">
        <v>0</v>
      </c>
      <c r="E45" s="65">
        <v>2.59</v>
      </c>
      <c r="F45" s="65">
        <v>0</v>
      </c>
      <c r="G45" s="64">
        <v>-0.65</v>
      </c>
      <c r="H45" s="66">
        <v>-1.46</v>
      </c>
      <c r="I45" s="67">
        <v>57.04</v>
      </c>
      <c r="J45" s="54">
        <v>-9.5000000000000001E-2</v>
      </c>
      <c r="K45" s="31"/>
      <c r="L45" s="31"/>
      <c r="M45" s="31"/>
      <c r="N45" s="31"/>
      <c r="O45" s="31"/>
      <c r="P45" s="31"/>
      <c r="Q45" s="31"/>
      <c r="R45" s="31"/>
      <c r="S45" s="32"/>
      <c r="T45" s="31"/>
      <c r="U45" s="31"/>
    </row>
    <row r="46" spans="1:21" ht="15" thickBot="1" x14ac:dyDescent="0.3">
      <c r="A46" s="103" t="s">
        <v>69</v>
      </c>
      <c r="B46" s="125"/>
      <c r="C46" s="58">
        <v>-0.10199999999999999</v>
      </c>
      <c r="D46" s="58">
        <v>0</v>
      </c>
      <c r="E46" s="47">
        <v>4.1000000000000002E-2</v>
      </c>
      <c r="F46" s="47">
        <v>0</v>
      </c>
      <c r="G46" s="58">
        <v>-0.01</v>
      </c>
      <c r="H46" s="59">
        <v>-2.3E-2</v>
      </c>
      <c r="I46" s="57">
        <v>-9.5000000000000001E-2</v>
      </c>
      <c r="J46" s="43"/>
      <c r="K46" s="31"/>
      <c r="L46" s="31"/>
      <c r="M46" s="31"/>
      <c r="N46" s="31"/>
      <c r="O46" s="31"/>
      <c r="P46" s="31"/>
      <c r="Q46" s="31"/>
      <c r="R46" s="31"/>
      <c r="S46" s="31"/>
      <c r="T46" s="31"/>
      <c r="U46" s="31"/>
    </row>
    <row r="47" spans="1:21" ht="15" x14ac:dyDescent="0.25">
      <c r="A47"/>
      <c r="B47"/>
      <c r="C47"/>
      <c r="D47"/>
      <c r="E47"/>
      <c r="F47"/>
      <c r="G47"/>
      <c r="H47"/>
      <c r="I47"/>
      <c r="J47" s="11"/>
      <c r="K47" s="31"/>
    </row>
    <row r="48" spans="1:21" ht="15" x14ac:dyDescent="0.25">
      <c r="A48"/>
      <c r="B48"/>
      <c r="C48"/>
      <c r="D48"/>
      <c r="E48"/>
      <c r="F48"/>
      <c r="G48"/>
      <c r="H48"/>
      <c r="I48"/>
      <c r="J48" s="11"/>
      <c r="K48" s="31"/>
    </row>
    <row r="49" spans="1:11" x14ac:dyDescent="0.25">
      <c r="A49" s="451" t="s">
        <v>71</v>
      </c>
      <c r="B49" s="451"/>
      <c r="C49" s="451"/>
      <c r="D49" s="451"/>
      <c r="E49" s="451"/>
      <c r="F49" s="451"/>
      <c r="K49" s="31"/>
    </row>
    <row r="50" spans="1:11" x14ac:dyDescent="0.25">
      <c r="A50" s="451"/>
      <c r="B50" s="451"/>
      <c r="C50" s="451"/>
      <c r="D50" s="451"/>
      <c r="E50" s="451"/>
      <c r="F50" s="451"/>
    </row>
    <row r="51" spans="1:11" x14ac:dyDescent="0.25">
      <c r="A51" s="451"/>
      <c r="B51" s="451"/>
      <c r="C51" s="451"/>
      <c r="D51" s="451"/>
      <c r="E51" s="451"/>
      <c r="F51" s="451"/>
    </row>
    <row r="52" spans="1:11" x14ac:dyDescent="0.25">
      <c r="A52" s="87" t="s">
        <v>93</v>
      </c>
    </row>
  </sheetData>
  <mergeCells count="9">
    <mergeCell ref="I6:I7"/>
    <mergeCell ref="J6:J7"/>
    <mergeCell ref="A49:F51"/>
    <mergeCell ref="A6:A7"/>
    <mergeCell ref="B6:B7"/>
    <mergeCell ref="C6:C7"/>
    <mergeCell ref="F6:F7"/>
    <mergeCell ref="G6:G7"/>
    <mergeCell ref="H6:H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CA4F-3E72-4EEA-A7C1-1F5BC243D666}">
  <sheetPr>
    <tabColor rgb="FF7B2038"/>
  </sheetPr>
  <dimension ref="A1:G62"/>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56.42578125" style="275" bestFit="1" customWidth="1"/>
    <col min="2" max="3" width="10" style="273" bestFit="1" customWidth="1"/>
    <col min="4" max="4" width="11.42578125" style="274" bestFit="1" customWidth="1"/>
    <col min="5" max="5" width="10" style="275" bestFit="1" customWidth="1"/>
    <col min="6" max="6" width="9.42578125" style="275" bestFit="1" customWidth="1"/>
    <col min="7" max="7" width="11.42578125" style="275" bestFit="1" customWidth="1"/>
    <col min="8" max="16384" width="8.85546875" style="275"/>
  </cols>
  <sheetData>
    <row r="1" spans="1:7" ht="14.25" x14ac:dyDescent="0.2">
      <c r="A1" s="287" t="s">
        <v>2</v>
      </c>
    </row>
    <row r="2" spans="1:7" ht="14.25" x14ac:dyDescent="0.2">
      <c r="A2" s="287" t="s">
        <v>336</v>
      </c>
    </row>
    <row r="3" spans="1:7" ht="14.25" x14ac:dyDescent="0.25">
      <c r="A3" s="288" t="s">
        <v>0</v>
      </c>
      <c r="B3" s="276"/>
      <c r="C3" s="276"/>
      <c r="D3" s="277"/>
    </row>
    <row r="4" spans="1:7" x14ac:dyDescent="0.2">
      <c r="A4" s="289"/>
      <c r="B4" s="278"/>
      <c r="C4" s="278"/>
      <c r="D4" s="279"/>
    </row>
    <row r="5" spans="1:7" ht="12.75" thickBot="1" x14ac:dyDescent="0.25">
      <c r="A5" s="280" t="s">
        <v>164</v>
      </c>
      <c r="B5" s="280"/>
      <c r="C5" s="280"/>
      <c r="D5" s="280"/>
      <c r="E5" s="280"/>
      <c r="F5" s="280"/>
      <c r="G5" s="280"/>
    </row>
    <row r="6" spans="1:7" ht="12.75" thickBot="1" x14ac:dyDescent="0.25">
      <c r="A6" s="248" t="s">
        <v>0</v>
      </c>
      <c r="B6" s="249" t="s">
        <v>152</v>
      </c>
      <c r="C6" s="249" t="s">
        <v>153</v>
      </c>
      <c r="D6" s="250" t="s">
        <v>3</v>
      </c>
      <c r="E6" s="249" t="s">
        <v>154</v>
      </c>
      <c r="F6" s="249" t="s">
        <v>155</v>
      </c>
      <c r="G6" s="250" t="s">
        <v>3</v>
      </c>
    </row>
    <row r="7" spans="1:7" ht="12.75" thickBot="1" x14ac:dyDescent="0.25">
      <c r="A7" s="254" t="s">
        <v>165</v>
      </c>
      <c r="B7" s="255">
        <v>65810</v>
      </c>
      <c r="C7" s="255">
        <v>40874</v>
      </c>
      <c r="D7" s="256">
        <v>0.61</v>
      </c>
      <c r="E7" s="255">
        <v>138230</v>
      </c>
      <c r="F7" s="255">
        <v>88224</v>
      </c>
      <c r="G7" s="256">
        <v>0.56699999999999995</v>
      </c>
    </row>
    <row r="8" spans="1:7" ht="12.75" thickBot="1" x14ac:dyDescent="0.25">
      <c r="A8" s="254" t="s">
        <v>297</v>
      </c>
      <c r="B8" s="281">
        <v>-56216</v>
      </c>
      <c r="C8" s="281">
        <v>-34192</v>
      </c>
      <c r="D8" s="256">
        <v>0.64400000000000002</v>
      </c>
      <c r="E8" s="281">
        <v>-116045</v>
      </c>
      <c r="F8" s="281">
        <v>-73705</v>
      </c>
      <c r="G8" s="256">
        <v>0.57399999999999995</v>
      </c>
    </row>
    <row r="9" spans="1:7" ht="12.75" thickBot="1" x14ac:dyDescent="0.25">
      <c r="A9" s="251" t="s">
        <v>169</v>
      </c>
      <c r="B9" s="252">
        <v>9594</v>
      </c>
      <c r="C9" s="252">
        <v>6682</v>
      </c>
      <c r="D9" s="250">
        <v>0.436</v>
      </c>
      <c r="E9" s="252">
        <v>22185</v>
      </c>
      <c r="F9" s="252">
        <v>14519</v>
      </c>
      <c r="G9" s="250">
        <v>0.52800000000000002</v>
      </c>
    </row>
    <row r="10" spans="1:7" ht="12.75" thickBot="1" x14ac:dyDescent="0.25">
      <c r="A10" s="257" t="s">
        <v>170</v>
      </c>
      <c r="B10" s="258">
        <v>0.14599999999999999</v>
      </c>
      <c r="C10" s="258">
        <v>0.16300000000000001</v>
      </c>
      <c r="D10" s="300" t="s">
        <v>372</v>
      </c>
      <c r="E10" s="258">
        <v>0.16</v>
      </c>
      <c r="F10" s="258">
        <v>0.16500000000000001</v>
      </c>
      <c r="G10" s="300" t="s">
        <v>370</v>
      </c>
    </row>
    <row r="11" spans="1:7" ht="12.75" thickBot="1" x14ac:dyDescent="0.25">
      <c r="A11" s="254" t="s">
        <v>298</v>
      </c>
      <c r="B11" s="255">
        <v>-3066</v>
      </c>
      <c r="C11" s="255">
        <v>-2625</v>
      </c>
      <c r="D11" s="256">
        <v>0.16800000000000001</v>
      </c>
      <c r="E11" s="255">
        <v>-8389</v>
      </c>
      <c r="F11" s="255">
        <v>-6498</v>
      </c>
      <c r="G11" s="256">
        <v>0.29099999999999998</v>
      </c>
    </row>
    <row r="12" spans="1:7" ht="12.75" thickBot="1" x14ac:dyDescent="0.25">
      <c r="A12" s="254" t="s">
        <v>299</v>
      </c>
      <c r="B12" s="255">
        <v>-4</v>
      </c>
      <c r="C12" s="255">
        <v>-75</v>
      </c>
      <c r="D12" s="256">
        <v>-0.94699999999999995</v>
      </c>
      <c r="E12" s="255">
        <v>-34</v>
      </c>
      <c r="F12" s="255">
        <v>-115</v>
      </c>
      <c r="G12" s="256">
        <v>-0.70399999999999996</v>
      </c>
    </row>
    <row r="13" spans="1:7" ht="12.75" thickBot="1" x14ac:dyDescent="0.25">
      <c r="A13" s="254" t="s">
        <v>172</v>
      </c>
      <c r="B13" s="255">
        <v>-611</v>
      </c>
      <c r="C13" s="255">
        <v>-488</v>
      </c>
      <c r="D13" s="256">
        <v>0.252</v>
      </c>
      <c r="E13" s="255">
        <v>-1572</v>
      </c>
      <c r="F13" s="255">
        <v>-1201</v>
      </c>
      <c r="G13" s="256">
        <v>0.309</v>
      </c>
    </row>
    <row r="14" spans="1:7" ht="12.75" thickBot="1" x14ac:dyDescent="0.25">
      <c r="A14" s="254" t="s">
        <v>300</v>
      </c>
      <c r="B14" s="255">
        <v>-1877</v>
      </c>
      <c r="C14" s="255">
        <v>-1259</v>
      </c>
      <c r="D14" s="256">
        <v>0.49099999999999999</v>
      </c>
      <c r="E14" s="255">
        <v>-4254</v>
      </c>
      <c r="F14" s="255">
        <v>-2747</v>
      </c>
      <c r="G14" s="256">
        <v>0.54900000000000004</v>
      </c>
    </row>
    <row r="15" spans="1:7" ht="12.75" thickBot="1" x14ac:dyDescent="0.25">
      <c r="A15" s="254" t="s">
        <v>250</v>
      </c>
      <c r="B15" s="255">
        <v>11</v>
      </c>
      <c r="C15" s="255">
        <v>-80</v>
      </c>
      <c r="D15" s="256" t="s">
        <v>4</v>
      </c>
      <c r="E15" s="255">
        <v>-58</v>
      </c>
      <c r="F15" s="255">
        <v>-107</v>
      </c>
      <c r="G15" s="256">
        <v>-0.45800000000000002</v>
      </c>
    </row>
    <row r="16" spans="1:7" ht="12.75" thickBot="1" x14ac:dyDescent="0.25">
      <c r="A16" s="251" t="s">
        <v>176</v>
      </c>
      <c r="B16" s="252">
        <v>4047</v>
      </c>
      <c r="C16" s="252">
        <v>2155</v>
      </c>
      <c r="D16" s="250">
        <v>0.878</v>
      </c>
      <c r="E16" s="252">
        <v>7878</v>
      </c>
      <c r="F16" s="252">
        <v>3851</v>
      </c>
      <c r="G16" s="250">
        <v>1.046</v>
      </c>
    </row>
    <row r="17" spans="1:7" ht="12.75" thickBot="1" x14ac:dyDescent="0.25">
      <c r="A17" s="257" t="s">
        <v>252</v>
      </c>
      <c r="B17" s="258">
        <v>6.0999999999999999E-2</v>
      </c>
      <c r="C17" s="258">
        <v>5.2999999999999999E-2</v>
      </c>
      <c r="D17" s="300" t="s">
        <v>373</v>
      </c>
      <c r="E17" s="301">
        <v>5.7000000000000002E-2</v>
      </c>
      <c r="F17" s="301">
        <v>4.3999999999999997E-2</v>
      </c>
      <c r="G17" s="300" t="s">
        <v>371</v>
      </c>
    </row>
    <row r="18" spans="1:7" ht="12.75" thickBot="1" x14ac:dyDescent="0.25">
      <c r="A18" s="254" t="s">
        <v>179</v>
      </c>
      <c r="B18" s="255">
        <v>-789</v>
      </c>
      <c r="C18" s="255">
        <v>-438</v>
      </c>
      <c r="D18" s="256">
        <v>0.80100000000000005</v>
      </c>
      <c r="E18" s="255">
        <v>-1739</v>
      </c>
      <c r="F18" s="255">
        <v>-1297</v>
      </c>
      <c r="G18" s="256">
        <v>0.34100000000000003</v>
      </c>
    </row>
    <row r="19" spans="1:7" ht="12.75" thickBot="1" x14ac:dyDescent="0.25">
      <c r="A19" s="254" t="s">
        <v>301</v>
      </c>
      <c r="B19" s="255">
        <v>284</v>
      </c>
      <c r="C19" s="255">
        <v>-25</v>
      </c>
      <c r="D19" s="256" t="s">
        <v>4</v>
      </c>
      <c r="E19" s="255">
        <v>191</v>
      </c>
      <c r="F19" s="255">
        <v>-149</v>
      </c>
      <c r="G19" s="256" t="s">
        <v>4</v>
      </c>
    </row>
    <row r="20" spans="1:7" ht="12.75" thickBot="1" x14ac:dyDescent="0.25">
      <c r="A20" s="254" t="s">
        <v>302</v>
      </c>
      <c r="B20" s="255">
        <v>113</v>
      </c>
      <c r="C20" s="255">
        <v>21</v>
      </c>
      <c r="D20" s="256" t="s">
        <v>4</v>
      </c>
      <c r="E20" s="255">
        <v>212</v>
      </c>
      <c r="F20" s="255">
        <v>91</v>
      </c>
      <c r="G20" s="256" t="s">
        <v>4</v>
      </c>
    </row>
    <row r="21" spans="1:7" ht="12.75" thickBot="1" x14ac:dyDescent="0.25">
      <c r="A21" s="254" t="s">
        <v>303</v>
      </c>
      <c r="B21" s="255">
        <v>-179</v>
      </c>
      <c r="C21" s="255">
        <v>0</v>
      </c>
      <c r="D21" s="256" t="s">
        <v>4</v>
      </c>
      <c r="E21" s="255">
        <v>-179</v>
      </c>
      <c r="F21" s="255">
        <v>0</v>
      </c>
      <c r="G21" s="256" t="s">
        <v>4</v>
      </c>
    </row>
    <row r="22" spans="1:7" ht="12.75" thickBot="1" x14ac:dyDescent="0.25">
      <c r="A22" s="251" t="s">
        <v>330</v>
      </c>
      <c r="B22" s="283">
        <v>3476</v>
      </c>
      <c r="C22" s="283">
        <v>1713</v>
      </c>
      <c r="D22" s="250">
        <v>1.0289999999999999</v>
      </c>
      <c r="E22" s="283">
        <v>6363</v>
      </c>
      <c r="F22" s="283">
        <v>2496</v>
      </c>
      <c r="G22" s="250" t="s">
        <v>4</v>
      </c>
    </row>
    <row r="23" spans="1:7" ht="12.75" thickBot="1" x14ac:dyDescent="0.25">
      <c r="A23" s="251" t="s">
        <v>337</v>
      </c>
      <c r="B23" s="292">
        <v>3476</v>
      </c>
      <c r="C23" s="292">
        <v>1713</v>
      </c>
      <c r="D23" s="250">
        <v>1.0289999999999999</v>
      </c>
      <c r="E23" s="292">
        <v>6363</v>
      </c>
      <c r="F23" s="292">
        <v>2496</v>
      </c>
      <c r="G23" s="250" t="s">
        <v>4</v>
      </c>
    </row>
    <row r="24" spans="1:7" x14ac:dyDescent="0.2">
      <c r="B24" s="275"/>
      <c r="C24" s="275"/>
      <c r="D24" s="275"/>
    </row>
    <row r="25" spans="1:7" x14ac:dyDescent="0.2">
      <c r="B25" s="275"/>
      <c r="C25" s="275"/>
      <c r="D25" s="275"/>
    </row>
    <row r="26" spans="1:7" ht="12.75" thickBot="1" x14ac:dyDescent="0.25">
      <c r="A26" s="280" t="s">
        <v>193</v>
      </c>
      <c r="B26" s="285"/>
      <c r="C26" s="285"/>
      <c r="D26" s="285"/>
      <c r="E26" s="285"/>
      <c r="F26" s="285"/>
      <c r="G26" s="285"/>
    </row>
    <row r="27" spans="1:7" ht="12.75" thickBot="1" x14ac:dyDescent="0.25">
      <c r="A27" s="248" t="s">
        <v>0</v>
      </c>
      <c r="B27" s="249" t="s">
        <v>152</v>
      </c>
      <c r="C27" s="249" t="s">
        <v>153</v>
      </c>
      <c r="D27" s="250" t="s">
        <v>3</v>
      </c>
      <c r="E27" s="249" t="s">
        <v>154</v>
      </c>
      <c r="F27" s="249" t="s">
        <v>155</v>
      </c>
      <c r="G27" s="250" t="s">
        <v>3</v>
      </c>
    </row>
    <row r="28" spans="1:7" ht="12.75" thickBot="1" x14ac:dyDescent="0.25">
      <c r="A28" s="254" t="s">
        <v>306</v>
      </c>
      <c r="B28" s="255">
        <v>58506</v>
      </c>
      <c r="C28" s="255">
        <v>45659</v>
      </c>
      <c r="D28" s="266">
        <v>0.28100000000000003</v>
      </c>
      <c r="E28" s="255">
        <v>127212</v>
      </c>
      <c r="F28" s="255">
        <v>95171</v>
      </c>
      <c r="G28" s="266">
        <v>0.33700000000000002</v>
      </c>
    </row>
    <row r="29" spans="1:7" ht="12.75" thickBot="1" x14ac:dyDescent="0.25">
      <c r="A29" s="254" t="s">
        <v>262</v>
      </c>
      <c r="B29" s="255">
        <v>-47093</v>
      </c>
      <c r="C29" s="255">
        <v>-38485</v>
      </c>
      <c r="D29" s="266">
        <v>0.224</v>
      </c>
      <c r="E29" s="255">
        <v>-101448</v>
      </c>
      <c r="F29" s="255">
        <v>-78468</v>
      </c>
      <c r="G29" s="266">
        <v>0.29299999999999998</v>
      </c>
    </row>
    <row r="30" spans="1:7" ht="12.75" thickBot="1" x14ac:dyDescent="0.25">
      <c r="A30" s="254" t="s">
        <v>307</v>
      </c>
      <c r="B30" s="255">
        <v>-9336</v>
      </c>
      <c r="C30" s="255">
        <v>-6722</v>
      </c>
      <c r="D30" s="266">
        <v>0.38900000000000001</v>
      </c>
      <c r="E30" s="255">
        <v>-21597</v>
      </c>
      <c r="F30" s="255">
        <v>-15205</v>
      </c>
      <c r="G30" s="266">
        <v>0.42</v>
      </c>
    </row>
    <row r="31" spans="1:7" ht="12.75" thickBot="1" x14ac:dyDescent="0.25">
      <c r="A31" s="251" t="s">
        <v>204</v>
      </c>
      <c r="B31" s="252">
        <v>2077</v>
      </c>
      <c r="C31" s="252">
        <v>452</v>
      </c>
      <c r="D31" s="264" t="s">
        <v>4</v>
      </c>
      <c r="E31" s="252">
        <v>4167</v>
      </c>
      <c r="F31" s="252">
        <v>1498</v>
      </c>
      <c r="G31" s="264" t="s">
        <v>4</v>
      </c>
    </row>
    <row r="32" spans="1:7" ht="12.75" thickBot="1" x14ac:dyDescent="0.25">
      <c r="A32" s="254" t="s">
        <v>308</v>
      </c>
      <c r="B32" s="255">
        <v>-325</v>
      </c>
      <c r="C32" s="255">
        <v>-497</v>
      </c>
      <c r="D32" s="266">
        <v>-0.34599999999999997</v>
      </c>
      <c r="E32" s="255">
        <v>-1275</v>
      </c>
      <c r="F32" s="255">
        <v>-1014</v>
      </c>
      <c r="G32" s="266">
        <v>0.25700000000000001</v>
      </c>
    </row>
    <row r="33" spans="1:7" ht="12.75" thickBot="1" x14ac:dyDescent="0.25">
      <c r="A33" s="254" t="s">
        <v>309</v>
      </c>
      <c r="B33" s="255">
        <v>0</v>
      </c>
      <c r="C33" s="255">
        <v>0</v>
      </c>
      <c r="D33" s="266" t="s">
        <v>4</v>
      </c>
      <c r="E33" s="255">
        <v>1</v>
      </c>
      <c r="F33" s="255">
        <v>3</v>
      </c>
      <c r="G33" s="266">
        <v>-0.66700000000000004</v>
      </c>
    </row>
    <row r="34" spans="1:7" ht="12.75" thickBot="1" x14ac:dyDescent="0.25">
      <c r="A34" s="251" t="s">
        <v>332</v>
      </c>
      <c r="B34" s="252">
        <v>-325</v>
      </c>
      <c r="C34" s="252">
        <v>-497</v>
      </c>
      <c r="D34" s="264">
        <v>-0.34599999999999997</v>
      </c>
      <c r="E34" s="252">
        <v>-1274</v>
      </c>
      <c r="F34" s="252">
        <v>-1011</v>
      </c>
      <c r="G34" s="264">
        <v>0.26</v>
      </c>
    </row>
    <row r="35" spans="1:7" ht="12.75" thickBot="1" x14ac:dyDescent="0.25">
      <c r="A35" s="254" t="s">
        <v>272</v>
      </c>
      <c r="B35" s="255">
        <v>0</v>
      </c>
      <c r="C35" s="255">
        <v>650</v>
      </c>
      <c r="D35" s="266" t="s">
        <v>4</v>
      </c>
      <c r="E35" s="255">
        <v>2000</v>
      </c>
      <c r="F35" s="255">
        <v>2650</v>
      </c>
      <c r="G35" s="266">
        <v>-0.245</v>
      </c>
    </row>
    <row r="36" spans="1:7" ht="12.75" thickBot="1" x14ac:dyDescent="0.25">
      <c r="A36" s="254" t="s">
        <v>273</v>
      </c>
      <c r="B36" s="255">
        <v>0</v>
      </c>
      <c r="C36" s="255">
        <v>0</v>
      </c>
      <c r="D36" s="266" t="s">
        <v>4</v>
      </c>
      <c r="E36" s="255">
        <v>-2000</v>
      </c>
      <c r="F36" s="255">
        <v>-4000</v>
      </c>
      <c r="G36" s="266">
        <v>-0.5</v>
      </c>
    </row>
    <row r="37" spans="1:7" ht="12.75" thickBot="1" x14ac:dyDescent="0.25">
      <c r="A37" s="254" t="s">
        <v>274</v>
      </c>
      <c r="B37" s="255">
        <v>-2</v>
      </c>
      <c r="C37" s="255">
        <v>0</v>
      </c>
      <c r="D37" s="266" t="s">
        <v>4</v>
      </c>
      <c r="E37" s="255">
        <v>-41</v>
      </c>
      <c r="F37" s="255">
        <v>-83</v>
      </c>
      <c r="G37" s="266">
        <v>-0.50600000000000001</v>
      </c>
    </row>
    <row r="38" spans="1:7" ht="12.75" thickBot="1" x14ac:dyDescent="0.25">
      <c r="A38" s="254" t="s">
        <v>312</v>
      </c>
      <c r="B38" s="255">
        <v>-374</v>
      </c>
      <c r="C38" s="255">
        <v>-378</v>
      </c>
      <c r="D38" s="266">
        <v>-1.0999999999999999E-2</v>
      </c>
      <c r="E38" s="255">
        <v>-1079</v>
      </c>
      <c r="F38" s="255">
        <v>-1022</v>
      </c>
      <c r="G38" s="266">
        <v>5.6000000000000001E-2</v>
      </c>
    </row>
    <row r="39" spans="1:7" ht="12.75" thickBot="1" x14ac:dyDescent="0.25">
      <c r="A39" s="251" t="s">
        <v>218</v>
      </c>
      <c r="B39" s="252">
        <v>-376</v>
      </c>
      <c r="C39" s="252">
        <v>272</v>
      </c>
      <c r="D39" s="264" t="s">
        <v>4</v>
      </c>
      <c r="E39" s="252">
        <v>-1120</v>
      </c>
      <c r="F39" s="252">
        <v>-2455</v>
      </c>
      <c r="G39" s="264">
        <v>-0.54400000000000004</v>
      </c>
    </row>
    <row r="40" spans="1:7" ht="12.75" thickBot="1" x14ac:dyDescent="0.25">
      <c r="A40" s="254" t="s">
        <v>333</v>
      </c>
      <c r="B40" s="255">
        <v>0</v>
      </c>
      <c r="C40" s="255">
        <v>11</v>
      </c>
      <c r="D40" s="266" t="s">
        <v>4</v>
      </c>
      <c r="E40" s="255">
        <v>-29</v>
      </c>
      <c r="F40" s="255">
        <v>43</v>
      </c>
      <c r="G40" s="266" t="s">
        <v>4</v>
      </c>
    </row>
    <row r="41" spans="1:7" ht="12.75" thickBot="1" x14ac:dyDescent="0.25">
      <c r="A41" s="251" t="s">
        <v>279</v>
      </c>
      <c r="B41" s="252">
        <v>1376</v>
      </c>
      <c r="C41" s="252">
        <v>238</v>
      </c>
      <c r="D41" s="264" t="s">
        <v>4</v>
      </c>
      <c r="E41" s="252">
        <v>1744</v>
      </c>
      <c r="F41" s="252">
        <v>-1925</v>
      </c>
      <c r="G41" s="264" t="s">
        <v>4</v>
      </c>
    </row>
    <row r="42" spans="1:7" ht="12.75" thickBot="1" x14ac:dyDescent="0.25">
      <c r="A42" s="251" t="s">
        <v>334</v>
      </c>
      <c r="B42" s="252">
        <v>1924</v>
      </c>
      <c r="C42" s="252">
        <v>838</v>
      </c>
      <c r="D42" s="264" t="s">
        <v>4</v>
      </c>
      <c r="E42" s="252">
        <v>1556</v>
      </c>
      <c r="F42" s="252">
        <v>3001</v>
      </c>
      <c r="G42" s="264">
        <v>-0.48199999999999998</v>
      </c>
    </row>
    <row r="43" spans="1:7" ht="12.75" thickBot="1" x14ac:dyDescent="0.25">
      <c r="A43" s="251" t="s">
        <v>335</v>
      </c>
      <c r="B43" s="252">
        <v>3300</v>
      </c>
      <c r="C43" s="252">
        <v>1076</v>
      </c>
      <c r="D43" s="264" t="s">
        <v>4</v>
      </c>
      <c r="E43" s="252">
        <v>3300</v>
      </c>
      <c r="F43" s="252">
        <v>1076</v>
      </c>
      <c r="G43" s="264" t="s">
        <v>4</v>
      </c>
    </row>
    <row r="44" spans="1:7" x14ac:dyDescent="0.2">
      <c r="B44" s="284"/>
      <c r="C44" s="284"/>
      <c r="D44" s="275"/>
    </row>
    <row r="45" spans="1:7" x14ac:dyDescent="0.2">
      <c r="B45" s="275"/>
      <c r="C45" s="275"/>
      <c r="D45" s="275"/>
    </row>
    <row r="46" spans="1:7" ht="12.75" thickBot="1" x14ac:dyDescent="0.25">
      <c r="A46" s="280" t="s">
        <v>224</v>
      </c>
      <c r="B46" s="285"/>
      <c r="C46" s="285"/>
      <c r="D46" s="285"/>
      <c r="E46" s="285"/>
      <c r="F46" s="285"/>
    </row>
    <row r="47" spans="1:7" ht="12.75" thickBot="1" x14ac:dyDescent="0.25">
      <c r="A47" s="248" t="s">
        <v>0</v>
      </c>
      <c r="B47" s="270">
        <v>44834</v>
      </c>
      <c r="C47" s="270">
        <v>44742</v>
      </c>
      <c r="D47" s="271" t="s">
        <v>3</v>
      </c>
      <c r="E47" s="270">
        <v>44561</v>
      </c>
      <c r="F47" s="271" t="s">
        <v>3</v>
      </c>
    </row>
    <row r="48" spans="1:7" ht="12.75" thickBot="1" x14ac:dyDescent="0.25">
      <c r="A48" s="254" t="s">
        <v>315</v>
      </c>
      <c r="B48" s="255">
        <v>3300</v>
      </c>
      <c r="C48" s="255">
        <v>1924</v>
      </c>
      <c r="D48" s="293">
        <v>0.71499999999999997</v>
      </c>
      <c r="E48" s="255">
        <v>1556</v>
      </c>
      <c r="F48" s="293" t="s">
        <v>4</v>
      </c>
    </row>
    <row r="49" spans="1:6" ht="12.75" thickBot="1" x14ac:dyDescent="0.25">
      <c r="A49" s="254" t="s">
        <v>317</v>
      </c>
      <c r="B49" s="255">
        <v>30883</v>
      </c>
      <c r="C49" s="255">
        <v>22615</v>
      </c>
      <c r="D49" s="293">
        <v>0.36599999999999999</v>
      </c>
      <c r="E49" s="255">
        <v>16608</v>
      </c>
      <c r="F49" s="293">
        <v>0.86</v>
      </c>
    </row>
    <row r="50" spans="1:6" ht="12.75" thickBot="1" x14ac:dyDescent="0.25">
      <c r="A50" s="254" t="s">
        <v>318</v>
      </c>
      <c r="B50" s="255">
        <v>695</v>
      </c>
      <c r="C50" s="255">
        <v>1857</v>
      </c>
      <c r="D50" s="293">
        <v>-0.626</v>
      </c>
      <c r="E50" s="255">
        <v>3634</v>
      </c>
      <c r="F50" s="293">
        <v>-0.80900000000000005</v>
      </c>
    </row>
    <row r="51" spans="1:6" ht="12.75" thickBot="1" x14ac:dyDescent="0.25">
      <c r="A51" s="254" t="s">
        <v>319</v>
      </c>
      <c r="B51" s="255">
        <v>4445</v>
      </c>
      <c r="C51" s="255">
        <v>13676</v>
      </c>
      <c r="D51" s="293">
        <v>-0.67500000000000004</v>
      </c>
      <c r="E51" s="255">
        <v>7502</v>
      </c>
      <c r="F51" s="293">
        <v>-0.40699999999999997</v>
      </c>
    </row>
    <row r="52" spans="1:6" ht="12.75" thickBot="1" x14ac:dyDescent="0.25">
      <c r="A52" s="254" t="s">
        <v>320</v>
      </c>
      <c r="B52" s="255">
        <v>1085</v>
      </c>
      <c r="C52" s="255">
        <v>1084</v>
      </c>
      <c r="D52" s="293">
        <v>1E-3</v>
      </c>
      <c r="E52" s="255">
        <v>1142</v>
      </c>
      <c r="F52" s="293">
        <v>-0.05</v>
      </c>
    </row>
    <row r="53" spans="1:6" ht="12.75" thickBot="1" x14ac:dyDescent="0.25">
      <c r="A53" s="254" t="s">
        <v>321</v>
      </c>
      <c r="B53" s="255">
        <v>2836</v>
      </c>
      <c r="C53" s="255">
        <v>2836</v>
      </c>
      <c r="D53" s="293" t="s">
        <v>4</v>
      </c>
      <c r="E53" s="255">
        <v>2836</v>
      </c>
      <c r="F53" s="293" t="s">
        <v>4</v>
      </c>
    </row>
    <row r="54" spans="1:6" ht="12.75" thickBot="1" x14ac:dyDescent="0.25">
      <c r="A54" s="254" t="s">
        <v>322</v>
      </c>
      <c r="B54" s="255">
        <v>6010</v>
      </c>
      <c r="C54" s="255">
        <v>4542</v>
      </c>
      <c r="D54" s="293">
        <v>0.32300000000000001</v>
      </c>
      <c r="E54" s="255">
        <v>2723</v>
      </c>
      <c r="F54" s="293" t="s">
        <v>4</v>
      </c>
    </row>
    <row r="55" spans="1:6" ht="12.75" thickBot="1" x14ac:dyDescent="0.25">
      <c r="A55" s="251" t="s">
        <v>323</v>
      </c>
      <c r="B55" s="252">
        <v>49254</v>
      </c>
      <c r="C55" s="252">
        <v>48534</v>
      </c>
      <c r="D55" s="294">
        <v>1.4999999999999999E-2</v>
      </c>
      <c r="E55" s="252">
        <v>36001</v>
      </c>
      <c r="F55" s="294">
        <v>0.36799999999999999</v>
      </c>
    </row>
    <row r="56" spans="1:6" ht="12.75" thickBot="1" x14ac:dyDescent="0.25">
      <c r="A56" s="254" t="s">
        <v>324</v>
      </c>
      <c r="B56" s="255">
        <v>25003</v>
      </c>
      <c r="C56" s="255">
        <v>28626</v>
      </c>
      <c r="D56" s="293">
        <v>-0.127</v>
      </c>
      <c r="E56" s="255">
        <v>21355</v>
      </c>
      <c r="F56" s="293">
        <v>0.17100000000000001</v>
      </c>
    </row>
    <row r="57" spans="1:6" ht="12.75" thickBot="1" x14ac:dyDescent="0.25">
      <c r="A57" s="254" t="s">
        <v>325</v>
      </c>
      <c r="B57" s="255">
        <v>650</v>
      </c>
      <c r="C57" s="255">
        <v>650</v>
      </c>
      <c r="D57" s="293" t="s">
        <v>4</v>
      </c>
      <c r="E57" s="255">
        <v>649</v>
      </c>
      <c r="F57" s="293">
        <v>2E-3</v>
      </c>
    </row>
    <row r="58" spans="1:6" ht="12.75" thickBot="1" x14ac:dyDescent="0.25">
      <c r="A58" s="254" t="s">
        <v>326</v>
      </c>
      <c r="B58" s="255">
        <v>6543</v>
      </c>
      <c r="C58" s="255">
        <v>5676</v>
      </c>
      <c r="D58" s="293">
        <v>0.153</v>
      </c>
      <c r="E58" s="255">
        <v>3299</v>
      </c>
      <c r="F58" s="293">
        <v>0.98299999999999998</v>
      </c>
    </row>
    <row r="59" spans="1:6" ht="12.75" thickBot="1" x14ac:dyDescent="0.25">
      <c r="A59" s="251" t="s">
        <v>327</v>
      </c>
      <c r="B59" s="252">
        <v>32196</v>
      </c>
      <c r="C59" s="252">
        <v>34952</v>
      </c>
      <c r="D59" s="294">
        <v>-7.9000000000000001E-2</v>
      </c>
      <c r="E59" s="252">
        <v>25303</v>
      </c>
      <c r="F59" s="294">
        <v>0.27200000000000002</v>
      </c>
    </row>
    <row r="60" spans="1:6" ht="12.75" thickBot="1" x14ac:dyDescent="0.25">
      <c r="A60" s="251" t="s">
        <v>294</v>
      </c>
      <c r="B60" s="252">
        <v>17058</v>
      </c>
      <c r="C60" s="252">
        <v>13582</v>
      </c>
      <c r="D60" s="294">
        <v>0.25600000000000001</v>
      </c>
      <c r="E60" s="252">
        <v>10698</v>
      </c>
      <c r="F60" s="294">
        <v>0.59499999999999997</v>
      </c>
    </row>
    <row r="61" spans="1:6" ht="12.75" thickBot="1" x14ac:dyDescent="0.25">
      <c r="A61" s="251" t="s">
        <v>328</v>
      </c>
      <c r="B61" s="252">
        <v>49254</v>
      </c>
      <c r="C61" s="252">
        <v>48534</v>
      </c>
      <c r="D61" s="294">
        <v>1.4999999999999999E-2</v>
      </c>
      <c r="E61" s="252">
        <v>36001</v>
      </c>
      <c r="F61" s="294">
        <v>0.36799999999999999</v>
      </c>
    </row>
    <row r="62" spans="1:6" x14ac:dyDescent="0.2">
      <c r="B62" s="275"/>
      <c r="C62" s="275"/>
      <c r="D62" s="275"/>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A3234-53E4-4FDB-A376-F9A232150B81}">
  <sheetPr>
    <tabColor rgb="FF7B2038"/>
  </sheetPr>
  <dimension ref="A1:N77"/>
  <sheetViews>
    <sheetView showGridLines="0" zoomScale="80" zoomScaleNormal="80" workbookViewId="0">
      <pane ySplit="3" topLeftCell="A4" activePane="bottomLeft" state="frozen"/>
      <selection activeCell="G38" sqref="G38"/>
      <selection pane="bottomLeft"/>
    </sheetView>
  </sheetViews>
  <sheetFormatPr defaultColWidth="8.85546875" defaultRowHeight="12" x14ac:dyDescent="0.2"/>
  <cols>
    <col min="1" max="1" width="71.85546875" style="275" customWidth="1"/>
    <col min="2" max="3" width="11.28515625" style="275" bestFit="1" customWidth="1"/>
    <col min="4" max="4" width="10.140625" style="275" bestFit="1" customWidth="1"/>
    <col min="5" max="5" width="11.28515625" style="275" bestFit="1" customWidth="1"/>
    <col min="6" max="6" width="10" style="275" bestFit="1" customWidth="1"/>
    <col min="7" max="7" width="9.28515625" style="275" bestFit="1" customWidth="1"/>
    <col min="8" max="8" width="11.28515625" style="275" bestFit="1" customWidth="1"/>
    <col min="9" max="9" width="9.28515625" style="275" bestFit="1" customWidth="1"/>
    <col min="10" max="10" width="9.5703125" style="275" bestFit="1" customWidth="1"/>
    <col min="11" max="16384" width="8.85546875" style="275"/>
  </cols>
  <sheetData>
    <row r="1" spans="1:14" ht="14.25" x14ac:dyDescent="0.2">
      <c r="A1" s="287" t="s">
        <v>2</v>
      </c>
      <c r="B1" s="273"/>
      <c r="C1" s="273"/>
      <c r="D1" s="274"/>
      <c r="E1" s="273"/>
      <c r="F1" s="274"/>
      <c r="G1" s="424"/>
      <c r="H1" s="424"/>
    </row>
    <row r="2" spans="1:14" ht="14.25" x14ac:dyDescent="0.2">
      <c r="A2" s="287" t="s">
        <v>490</v>
      </c>
      <c r="B2" s="273"/>
      <c r="C2" s="273"/>
      <c r="D2" s="274"/>
      <c r="E2" s="273"/>
      <c r="F2" s="274"/>
      <c r="G2" s="424"/>
      <c r="H2" s="424"/>
    </row>
    <row r="3" spans="1:14" ht="14.25" x14ac:dyDescent="0.25">
      <c r="A3" s="288" t="s">
        <v>0</v>
      </c>
      <c r="B3" s="276"/>
      <c r="C3" s="276"/>
      <c r="D3" s="277"/>
      <c r="E3" s="276"/>
      <c r="F3" s="277"/>
      <c r="G3" s="425"/>
      <c r="H3" s="424"/>
    </row>
    <row r="4" spans="1:14" x14ac:dyDescent="0.2">
      <c r="A4" s="289"/>
      <c r="B4" s="278"/>
      <c r="C4" s="278"/>
      <c r="D4" s="279"/>
      <c r="E4" s="426"/>
      <c r="F4" s="427"/>
      <c r="G4" s="290"/>
      <c r="H4" s="290"/>
      <c r="I4" s="290"/>
      <c r="J4" s="290"/>
    </row>
    <row r="5" spans="1:14" ht="12.75" thickBot="1" x14ac:dyDescent="0.25">
      <c r="A5" s="339" t="s">
        <v>164</v>
      </c>
      <c r="B5" s="340"/>
      <c r="C5" s="340"/>
      <c r="D5" s="340"/>
      <c r="E5" s="340"/>
      <c r="F5" s="340"/>
      <c r="G5" s="340"/>
    </row>
    <row r="6" spans="1:14" ht="12.75" thickBot="1" x14ac:dyDescent="0.25">
      <c r="A6" s="248" t="s">
        <v>0</v>
      </c>
      <c r="B6" s="249" t="s">
        <v>152</v>
      </c>
      <c r="C6" s="249" t="s">
        <v>153</v>
      </c>
      <c r="D6" s="250" t="s">
        <v>3</v>
      </c>
      <c r="E6" s="249" t="s">
        <v>154</v>
      </c>
      <c r="F6" s="249" t="s">
        <v>155</v>
      </c>
      <c r="G6" s="250" t="s">
        <v>3</v>
      </c>
      <c r="J6" s="428"/>
    </row>
    <row r="7" spans="1:14" ht="12.75" thickBot="1" x14ac:dyDescent="0.25">
      <c r="A7" s="254" t="s">
        <v>491</v>
      </c>
      <c r="B7" s="255">
        <v>8015</v>
      </c>
      <c r="C7" s="255">
        <v>-1534</v>
      </c>
      <c r="D7" s="256" t="s">
        <v>4</v>
      </c>
      <c r="E7" s="255">
        <v>15677</v>
      </c>
      <c r="F7" s="255">
        <v>6344</v>
      </c>
      <c r="G7" s="256" t="s">
        <v>4</v>
      </c>
      <c r="J7" s="413"/>
      <c r="K7" s="284"/>
      <c r="L7" s="284"/>
      <c r="M7" s="284"/>
      <c r="N7" s="284"/>
    </row>
    <row r="8" spans="1:14" ht="12.75" thickBot="1" x14ac:dyDescent="0.25">
      <c r="A8" s="254" t="s">
        <v>492</v>
      </c>
      <c r="B8" s="255">
        <v>-22</v>
      </c>
      <c r="C8" s="255">
        <v>-133</v>
      </c>
      <c r="D8" s="256">
        <v>-0.83499999999999996</v>
      </c>
      <c r="E8" s="255">
        <v>-5</v>
      </c>
      <c r="F8" s="255">
        <v>-223</v>
      </c>
      <c r="G8" s="256">
        <v>-0.97799999999999998</v>
      </c>
      <c r="J8" s="413"/>
      <c r="K8" s="284"/>
      <c r="L8" s="284"/>
      <c r="M8" s="284"/>
      <c r="N8" s="284"/>
    </row>
    <row r="9" spans="1:14" ht="12.75" thickBot="1" x14ac:dyDescent="0.25">
      <c r="A9" s="251" t="s">
        <v>493</v>
      </c>
      <c r="B9" s="252">
        <v>7993</v>
      </c>
      <c r="C9" s="252">
        <v>-1667</v>
      </c>
      <c r="D9" s="250" t="s">
        <v>4</v>
      </c>
      <c r="E9" s="252">
        <v>15672</v>
      </c>
      <c r="F9" s="252">
        <v>6121</v>
      </c>
      <c r="G9" s="250" t="s">
        <v>4</v>
      </c>
      <c r="J9" s="414"/>
      <c r="K9" s="284"/>
      <c r="L9" s="284"/>
      <c r="M9" s="284"/>
      <c r="N9" s="284"/>
    </row>
    <row r="10" spans="1:14" ht="12.75" thickBot="1" x14ac:dyDescent="0.25">
      <c r="A10" s="254" t="s">
        <v>494</v>
      </c>
      <c r="B10" s="255">
        <v>75</v>
      </c>
      <c r="C10" s="255">
        <v>0</v>
      </c>
      <c r="D10" s="256" t="s">
        <v>4</v>
      </c>
      <c r="E10" s="255">
        <v>-102</v>
      </c>
      <c r="F10" s="255">
        <v>0</v>
      </c>
      <c r="G10" s="256" t="s">
        <v>4</v>
      </c>
      <c r="J10" s="414"/>
      <c r="K10" s="284"/>
      <c r="L10" s="284"/>
      <c r="M10" s="284"/>
      <c r="N10" s="284"/>
    </row>
    <row r="11" spans="1:14" ht="12.75" thickBot="1" x14ac:dyDescent="0.25">
      <c r="A11" s="254" t="s">
        <v>17</v>
      </c>
      <c r="B11" s="255">
        <v>-3891</v>
      </c>
      <c r="C11" s="255">
        <v>-1714</v>
      </c>
      <c r="D11" s="256" t="s">
        <v>4</v>
      </c>
      <c r="E11" s="255">
        <v>-12849</v>
      </c>
      <c r="F11" s="255">
        <v>-5162</v>
      </c>
      <c r="G11" s="256" t="s">
        <v>4</v>
      </c>
      <c r="J11" s="414"/>
      <c r="K11" s="284"/>
      <c r="L11" s="284"/>
      <c r="M11" s="284"/>
      <c r="N11" s="284"/>
    </row>
    <row r="12" spans="1:14" ht="12.75" thickBot="1" x14ac:dyDescent="0.25">
      <c r="A12" s="251" t="s">
        <v>176</v>
      </c>
      <c r="B12" s="252">
        <v>4177</v>
      </c>
      <c r="C12" s="252">
        <v>-3381</v>
      </c>
      <c r="D12" s="250" t="s">
        <v>4</v>
      </c>
      <c r="E12" s="252">
        <v>2721</v>
      </c>
      <c r="F12" s="252">
        <v>959</v>
      </c>
      <c r="G12" s="250" t="s">
        <v>4</v>
      </c>
      <c r="J12" s="414"/>
      <c r="K12" s="284"/>
      <c r="L12" s="284"/>
      <c r="M12" s="284"/>
      <c r="N12" s="284"/>
    </row>
    <row r="13" spans="1:14" ht="12.75" thickBot="1" x14ac:dyDescent="0.25">
      <c r="A13" s="254" t="s">
        <v>495</v>
      </c>
      <c r="B13" s="255">
        <v>-831</v>
      </c>
      <c r="C13" s="255">
        <v>-488</v>
      </c>
      <c r="D13" s="256">
        <v>0.70299999999999996</v>
      </c>
      <c r="E13" s="255">
        <v>-2333</v>
      </c>
      <c r="F13" s="255">
        <v>-2024</v>
      </c>
      <c r="G13" s="256">
        <v>0.153</v>
      </c>
      <c r="J13" s="413"/>
      <c r="K13" s="284"/>
      <c r="L13" s="284"/>
      <c r="M13" s="284"/>
      <c r="N13" s="284"/>
    </row>
    <row r="14" spans="1:14" ht="12.75" thickBot="1" x14ac:dyDescent="0.25">
      <c r="A14" s="254" t="s">
        <v>94</v>
      </c>
      <c r="B14" s="255">
        <v>2658</v>
      </c>
      <c r="C14" s="255">
        <v>-149</v>
      </c>
      <c r="D14" s="256" t="s">
        <v>4</v>
      </c>
      <c r="E14" s="255">
        <v>6841</v>
      </c>
      <c r="F14" s="255">
        <v>829</v>
      </c>
      <c r="G14" s="256" t="s">
        <v>4</v>
      </c>
      <c r="J14" s="413"/>
      <c r="K14" s="284"/>
      <c r="L14" s="284"/>
      <c r="M14" s="284"/>
      <c r="N14" s="284"/>
    </row>
    <row r="15" spans="1:14" ht="12.75" thickBot="1" x14ac:dyDescent="0.25">
      <c r="A15" s="254" t="s">
        <v>496</v>
      </c>
      <c r="B15" s="255">
        <v>-4657</v>
      </c>
      <c r="C15" s="255">
        <v>-1581</v>
      </c>
      <c r="D15" s="256" t="s">
        <v>4</v>
      </c>
      <c r="E15" s="255">
        <v>-8382</v>
      </c>
      <c r="F15" s="255">
        <v>-4406</v>
      </c>
      <c r="G15" s="256">
        <v>0.90200000000000002</v>
      </c>
      <c r="J15" s="413"/>
      <c r="K15" s="284"/>
      <c r="L15" s="284"/>
      <c r="M15" s="284"/>
      <c r="N15" s="284"/>
    </row>
    <row r="16" spans="1:14" ht="12.75" thickBot="1" x14ac:dyDescent="0.25">
      <c r="A16" s="254" t="s">
        <v>26</v>
      </c>
      <c r="B16" s="255">
        <v>-1338</v>
      </c>
      <c r="C16" s="255">
        <v>-1198</v>
      </c>
      <c r="D16" s="256">
        <v>0.11700000000000001</v>
      </c>
      <c r="E16" s="255">
        <v>-1338</v>
      </c>
      <c r="F16" s="255">
        <v>-1198</v>
      </c>
      <c r="G16" s="256">
        <v>0.11700000000000001</v>
      </c>
      <c r="J16" s="413"/>
      <c r="K16" s="284"/>
      <c r="L16" s="284"/>
      <c r="M16" s="284"/>
      <c r="N16" s="284"/>
    </row>
    <row r="17" spans="1:14" ht="12.75" thickBot="1" x14ac:dyDescent="0.25">
      <c r="A17" s="251" t="s">
        <v>256</v>
      </c>
      <c r="B17" s="252">
        <v>9</v>
      </c>
      <c r="C17" s="252">
        <v>-6797</v>
      </c>
      <c r="D17" s="250" t="s">
        <v>4</v>
      </c>
      <c r="E17" s="252">
        <v>-2491</v>
      </c>
      <c r="F17" s="252">
        <v>-5840</v>
      </c>
      <c r="G17" s="250">
        <v>-0.57299999999999995</v>
      </c>
      <c r="J17" s="414"/>
      <c r="K17" s="284"/>
      <c r="L17" s="284"/>
      <c r="M17" s="284"/>
      <c r="N17" s="284"/>
    </row>
    <row r="18" spans="1:14" ht="12.75" thickBot="1" x14ac:dyDescent="0.25">
      <c r="A18" s="251" t="s">
        <v>497</v>
      </c>
      <c r="B18" s="252">
        <v>9</v>
      </c>
      <c r="C18" s="252">
        <v>-6797</v>
      </c>
      <c r="D18" s="250" t="s">
        <v>4</v>
      </c>
      <c r="E18" s="252">
        <v>-2491</v>
      </c>
      <c r="F18" s="252">
        <v>-5840</v>
      </c>
      <c r="G18" s="250">
        <v>-0.57299999999999995</v>
      </c>
      <c r="J18" s="414"/>
      <c r="K18" s="284"/>
      <c r="L18" s="284"/>
      <c r="M18" s="284"/>
      <c r="N18" s="284"/>
    </row>
    <row r="19" spans="1:14" ht="12.75" thickBot="1" x14ac:dyDescent="0.25">
      <c r="A19" s="254" t="s">
        <v>498</v>
      </c>
      <c r="B19" s="255">
        <v>0</v>
      </c>
      <c r="C19" s="255">
        <v>63</v>
      </c>
      <c r="D19" s="256" t="s">
        <v>4</v>
      </c>
      <c r="E19" s="255">
        <v>0</v>
      </c>
      <c r="F19" s="255">
        <v>-10509</v>
      </c>
      <c r="G19" s="256" t="s">
        <v>4</v>
      </c>
      <c r="J19" s="413"/>
      <c r="K19" s="284"/>
      <c r="L19" s="284"/>
      <c r="M19" s="284"/>
      <c r="N19" s="284"/>
    </row>
    <row r="20" spans="1:14" ht="12.75" thickBot="1" x14ac:dyDescent="0.25">
      <c r="A20" s="251" t="s">
        <v>257</v>
      </c>
      <c r="B20" s="252">
        <v>9</v>
      </c>
      <c r="C20" s="252">
        <v>-6734</v>
      </c>
      <c r="D20" s="250" t="s">
        <v>4</v>
      </c>
      <c r="E20" s="252">
        <v>-2491</v>
      </c>
      <c r="F20" s="252">
        <v>-16349</v>
      </c>
      <c r="G20" s="250">
        <v>-0.84799999999999998</v>
      </c>
      <c r="J20" s="414"/>
      <c r="K20" s="284"/>
      <c r="L20" s="284"/>
      <c r="M20" s="284"/>
      <c r="N20" s="284"/>
    </row>
    <row r="21" spans="1:14" x14ac:dyDescent="0.2">
      <c r="K21" s="284"/>
    </row>
    <row r="23" spans="1:14" ht="12.75" thickBot="1" x14ac:dyDescent="0.25">
      <c r="A23" s="339" t="s">
        <v>499</v>
      </c>
      <c r="B23" s="340"/>
      <c r="C23" s="340"/>
      <c r="D23" s="340"/>
      <c r="E23" s="340"/>
      <c r="F23" s="340"/>
      <c r="G23" s="340"/>
      <c r="K23" s="429"/>
      <c r="L23" s="429"/>
    </row>
    <row r="24" spans="1:14" ht="15.75" thickBot="1" x14ac:dyDescent="0.3">
      <c r="A24" s="248" t="s">
        <v>0</v>
      </c>
      <c r="B24" s="249" t="s">
        <v>152</v>
      </c>
      <c r="C24" s="249" t="s">
        <v>153</v>
      </c>
      <c r="D24" s="250" t="s">
        <v>3</v>
      </c>
      <c r="E24" s="249" t="s">
        <v>154</v>
      </c>
      <c r="F24" s="249" t="s">
        <v>155</v>
      </c>
      <c r="G24" s="250" t="s">
        <v>3</v>
      </c>
      <c r="H24"/>
      <c r="I24"/>
      <c r="J24"/>
      <c r="K24" s="428"/>
    </row>
    <row r="25" spans="1:14" ht="12.75" thickBot="1" x14ac:dyDescent="0.25">
      <c r="A25" s="254" t="s">
        <v>500</v>
      </c>
      <c r="B25" s="255">
        <v>56819</v>
      </c>
      <c r="C25" s="255">
        <v>26821</v>
      </c>
      <c r="D25" s="266" t="s">
        <v>4</v>
      </c>
      <c r="E25" s="255">
        <v>130318</v>
      </c>
      <c r="F25" s="255">
        <v>80871</v>
      </c>
      <c r="G25" s="266">
        <v>0.61099999999999999</v>
      </c>
      <c r="H25" s="307"/>
      <c r="I25" s="430"/>
      <c r="J25" s="430"/>
    </row>
    <row r="26" spans="1:14" ht="12.75" thickBot="1" x14ac:dyDescent="0.25">
      <c r="A26" s="254" t="s">
        <v>501</v>
      </c>
      <c r="B26" s="255">
        <v>-37535</v>
      </c>
      <c r="C26" s="255">
        <v>-17132</v>
      </c>
      <c r="D26" s="266" t="s">
        <v>4</v>
      </c>
      <c r="E26" s="255">
        <v>-110661</v>
      </c>
      <c r="F26" s="255">
        <v>-58745</v>
      </c>
      <c r="G26" s="266">
        <v>0.88400000000000001</v>
      </c>
      <c r="H26" s="307"/>
      <c r="I26" s="430"/>
      <c r="J26" s="430"/>
    </row>
    <row r="27" spans="1:14" ht="12.75" thickBot="1" x14ac:dyDescent="0.25">
      <c r="A27" s="254" t="s">
        <v>307</v>
      </c>
      <c r="B27" s="255">
        <v>-5136</v>
      </c>
      <c r="C27" s="255">
        <v>-1991</v>
      </c>
      <c r="D27" s="266" t="s">
        <v>4</v>
      </c>
      <c r="E27" s="255">
        <v>-14931</v>
      </c>
      <c r="F27" s="255">
        <v>-8059</v>
      </c>
      <c r="G27" s="266">
        <v>0.85299999999999998</v>
      </c>
      <c r="H27" s="307"/>
      <c r="I27" s="430"/>
      <c r="J27" s="430"/>
    </row>
    <row r="28" spans="1:14" ht="12.75" thickBot="1" x14ac:dyDescent="0.25">
      <c r="A28" s="254" t="s">
        <v>265</v>
      </c>
      <c r="B28" s="255">
        <v>-5213</v>
      </c>
      <c r="C28" s="255">
        <v>-1750</v>
      </c>
      <c r="D28" s="266" t="s">
        <v>4</v>
      </c>
      <c r="E28" s="255">
        <v>-8050</v>
      </c>
      <c r="F28" s="255">
        <v>-8350</v>
      </c>
      <c r="G28" s="266">
        <v>-3.5999999999999997E-2</v>
      </c>
      <c r="H28" s="307"/>
      <c r="I28" s="430"/>
      <c r="J28" s="430"/>
    </row>
    <row r="29" spans="1:14" ht="12.75" thickBot="1" x14ac:dyDescent="0.25">
      <c r="A29" s="251" t="s">
        <v>502</v>
      </c>
      <c r="B29" s="252">
        <v>8935</v>
      </c>
      <c r="C29" s="252">
        <v>5948</v>
      </c>
      <c r="D29" s="264">
        <v>0.502</v>
      </c>
      <c r="E29" s="252">
        <v>-3324</v>
      </c>
      <c r="F29" s="252">
        <v>5717</v>
      </c>
      <c r="G29" s="264" t="s">
        <v>4</v>
      </c>
      <c r="H29" s="307"/>
      <c r="I29" s="430"/>
      <c r="J29" s="430"/>
    </row>
    <row r="30" spans="1:14" ht="12.75" thickBot="1" x14ac:dyDescent="0.25">
      <c r="A30" s="254" t="s">
        <v>503</v>
      </c>
      <c r="B30" s="255">
        <v>0</v>
      </c>
      <c r="C30" s="255">
        <v>0</v>
      </c>
      <c r="D30" s="266" t="s">
        <v>4</v>
      </c>
      <c r="E30" s="255">
        <v>0</v>
      </c>
      <c r="F30" s="255">
        <v>218</v>
      </c>
      <c r="G30" s="266" t="s">
        <v>4</v>
      </c>
      <c r="H30" s="307"/>
      <c r="I30" s="430"/>
      <c r="J30" s="430"/>
    </row>
    <row r="31" spans="1:14" ht="12.75" thickBot="1" x14ac:dyDescent="0.25">
      <c r="A31" s="251" t="s">
        <v>504</v>
      </c>
      <c r="B31" s="252">
        <v>8935</v>
      </c>
      <c r="C31" s="252">
        <v>5948</v>
      </c>
      <c r="D31" s="264">
        <v>0.502</v>
      </c>
      <c r="E31" s="252">
        <v>-3324</v>
      </c>
      <c r="F31" s="252">
        <v>5935</v>
      </c>
      <c r="G31" s="264" t="s">
        <v>4</v>
      </c>
      <c r="H31" s="307"/>
      <c r="I31" s="430"/>
      <c r="J31" s="430"/>
    </row>
    <row r="32" spans="1:14" ht="12.75" thickBot="1" x14ac:dyDescent="0.25">
      <c r="A32" s="251"/>
      <c r="B32" s="252"/>
      <c r="C32" s="252"/>
      <c r="D32" s="264"/>
      <c r="E32" s="252"/>
      <c r="F32" s="252"/>
      <c r="G32" s="264"/>
      <c r="H32" s="431"/>
      <c r="I32" s="334"/>
      <c r="J32" s="334"/>
    </row>
    <row r="33" spans="1:10" ht="12.75" thickBot="1" x14ac:dyDescent="0.25">
      <c r="A33" s="254" t="s">
        <v>505</v>
      </c>
      <c r="B33" s="255">
        <v>-2008</v>
      </c>
      <c r="C33" s="255">
        <v>-119</v>
      </c>
      <c r="D33" s="266" t="s">
        <v>4</v>
      </c>
      <c r="E33" s="255">
        <v>-2726</v>
      </c>
      <c r="F33" s="255">
        <v>-224</v>
      </c>
      <c r="G33" s="266" t="s">
        <v>4</v>
      </c>
      <c r="H33" s="307"/>
      <c r="I33" s="430"/>
      <c r="J33" s="430"/>
    </row>
    <row r="34" spans="1:10" ht="12.75" thickBot="1" x14ac:dyDescent="0.25">
      <c r="A34" s="254" t="s">
        <v>269</v>
      </c>
      <c r="B34" s="255">
        <v>304</v>
      </c>
      <c r="C34" s="255">
        <v>7</v>
      </c>
      <c r="D34" s="266" t="s">
        <v>4</v>
      </c>
      <c r="E34" s="255">
        <v>1793</v>
      </c>
      <c r="F34" s="255">
        <v>343</v>
      </c>
      <c r="G34" s="266" t="s">
        <v>4</v>
      </c>
      <c r="H34" s="307"/>
      <c r="I34" s="430"/>
      <c r="J34" s="430"/>
    </row>
    <row r="35" spans="1:10" ht="12.75" thickBot="1" x14ac:dyDescent="0.25">
      <c r="A35" s="254" t="s">
        <v>264</v>
      </c>
      <c r="B35" s="255">
        <v>183</v>
      </c>
      <c r="C35" s="255">
        <v>0</v>
      </c>
      <c r="D35" s="266" t="s">
        <v>4</v>
      </c>
      <c r="E35" s="255">
        <v>680</v>
      </c>
      <c r="F35" s="255">
        <v>0</v>
      </c>
      <c r="G35" s="266" t="s">
        <v>4</v>
      </c>
      <c r="H35" s="307"/>
      <c r="I35" s="430"/>
      <c r="J35" s="430"/>
    </row>
    <row r="36" spans="1:10" ht="12.75" thickBot="1" x14ac:dyDescent="0.25">
      <c r="A36" s="254" t="s">
        <v>506</v>
      </c>
      <c r="B36" s="255">
        <v>0</v>
      </c>
      <c r="C36" s="255">
        <v>1076</v>
      </c>
      <c r="D36" s="266" t="s">
        <v>4</v>
      </c>
      <c r="E36" s="255">
        <v>0</v>
      </c>
      <c r="F36" s="255">
        <v>1076</v>
      </c>
      <c r="G36" s="266" t="s">
        <v>4</v>
      </c>
      <c r="H36" s="307"/>
      <c r="I36" s="430"/>
      <c r="J36" s="430"/>
    </row>
    <row r="37" spans="1:10" ht="12.75" thickBot="1" x14ac:dyDescent="0.25">
      <c r="A37" s="251" t="s">
        <v>507</v>
      </c>
      <c r="B37" s="252">
        <v>-1521</v>
      </c>
      <c r="C37" s="252">
        <v>964</v>
      </c>
      <c r="D37" s="264" t="s">
        <v>4</v>
      </c>
      <c r="E37" s="252">
        <v>-253</v>
      </c>
      <c r="F37" s="252">
        <v>1195</v>
      </c>
      <c r="G37" s="264" t="s">
        <v>4</v>
      </c>
      <c r="H37" s="307"/>
      <c r="I37" s="430"/>
      <c r="J37" s="430"/>
    </row>
    <row r="38" spans="1:10" ht="12.75" thickBot="1" x14ac:dyDescent="0.25">
      <c r="A38" s="254" t="s">
        <v>508</v>
      </c>
      <c r="B38" s="255">
        <v>0</v>
      </c>
      <c r="C38" s="255">
        <v>0</v>
      </c>
      <c r="D38" s="266" t="s">
        <v>4</v>
      </c>
      <c r="E38" s="255">
        <v>0</v>
      </c>
      <c r="F38" s="255">
        <v>-320</v>
      </c>
      <c r="G38" s="266" t="s">
        <v>4</v>
      </c>
      <c r="H38" s="307"/>
      <c r="I38" s="430"/>
      <c r="J38" s="430"/>
    </row>
    <row r="39" spans="1:10" ht="12.75" thickBot="1" x14ac:dyDescent="0.25">
      <c r="A39" s="251" t="s">
        <v>310</v>
      </c>
      <c r="B39" s="252">
        <v>-1521</v>
      </c>
      <c r="C39" s="252">
        <v>964</v>
      </c>
      <c r="D39" s="264" t="s">
        <v>4</v>
      </c>
      <c r="E39" s="252">
        <v>-253</v>
      </c>
      <c r="F39" s="252">
        <v>875</v>
      </c>
      <c r="G39" s="264" t="s">
        <v>4</v>
      </c>
      <c r="H39" s="307"/>
      <c r="I39" s="430"/>
      <c r="J39" s="430"/>
    </row>
    <row r="40" spans="1:10" ht="12.75" thickBot="1" x14ac:dyDescent="0.25">
      <c r="A40" s="251"/>
      <c r="B40" s="252"/>
      <c r="C40" s="252"/>
      <c r="D40" s="264"/>
      <c r="E40" s="252"/>
      <c r="F40" s="252"/>
      <c r="G40" s="264"/>
      <c r="H40" s="431"/>
      <c r="I40" s="334"/>
      <c r="J40" s="334"/>
    </row>
    <row r="41" spans="1:10" ht="12.75" thickBot="1" x14ac:dyDescent="0.25">
      <c r="A41" s="254" t="s">
        <v>509</v>
      </c>
      <c r="B41" s="255">
        <v>-1507</v>
      </c>
      <c r="C41" s="255">
        <v>-1443</v>
      </c>
      <c r="D41" s="266">
        <v>4.3999999999999997E-2</v>
      </c>
      <c r="E41" s="255">
        <v>679</v>
      </c>
      <c r="F41" s="255">
        <v>-1993</v>
      </c>
      <c r="G41" s="266" t="s">
        <v>4</v>
      </c>
      <c r="H41" s="307"/>
      <c r="I41" s="430"/>
      <c r="J41" s="430"/>
    </row>
    <row r="42" spans="1:10" ht="12.75" thickBot="1" x14ac:dyDescent="0.25">
      <c r="A42" s="254" t="s">
        <v>510</v>
      </c>
      <c r="B42" s="255">
        <v>0</v>
      </c>
      <c r="C42" s="255">
        <v>0</v>
      </c>
      <c r="D42" s="266" t="s">
        <v>4</v>
      </c>
      <c r="E42" s="255">
        <v>1102</v>
      </c>
      <c r="F42" s="255">
        <v>-612</v>
      </c>
      <c r="G42" s="266" t="s">
        <v>4</v>
      </c>
      <c r="H42" s="307"/>
      <c r="I42" s="430"/>
      <c r="J42" s="430"/>
    </row>
    <row r="43" spans="1:10" ht="12.75" thickBot="1" x14ac:dyDescent="0.25">
      <c r="A43" s="254" t="s">
        <v>363</v>
      </c>
      <c r="B43" s="255">
        <v>7546</v>
      </c>
      <c r="C43" s="255">
        <v>916</v>
      </c>
      <c r="D43" s="266" t="s">
        <v>4</v>
      </c>
      <c r="E43" s="255">
        <v>20430</v>
      </c>
      <c r="F43" s="255">
        <v>5028</v>
      </c>
      <c r="G43" s="266" t="s">
        <v>4</v>
      </c>
      <c r="H43" s="307"/>
      <c r="I43" s="430"/>
      <c r="J43" s="430"/>
    </row>
    <row r="44" spans="1:10" ht="12.75" thickBot="1" x14ac:dyDescent="0.25">
      <c r="A44" s="254" t="s">
        <v>274</v>
      </c>
      <c r="B44" s="255">
        <v>-661</v>
      </c>
      <c r="C44" s="255">
        <v>-511</v>
      </c>
      <c r="D44" s="266">
        <v>0.29399999999999998</v>
      </c>
      <c r="E44" s="255">
        <v>-4168</v>
      </c>
      <c r="F44" s="255">
        <v>-2972</v>
      </c>
      <c r="G44" s="266">
        <v>0.40200000000000002</v>
      </c>
      <c r="H44" s="307"/>
      <c r="I44" s="430"/>
      <c r="J44" s="430"/>
    </row>
    <row r="45" spans="1:10" ht="12.75" thickBot="1" x14ac:dyDescent="0.25">
      <c r="A45" s="254" t="s">
        <v>312</v>
      </c>
      <c r="B45" s="255">
        <v>-373</v>
      </c>
      <c r="C45" s="255">
        <v>-422</v>
      </c>
      <c r="D45" s="266">
        <v>-0.11600000000000001</v>
      </c>
      <c r="E45" s="255">
        <v>-1230</v>
      </c>
      <c r="F45" s="255">
        <v>-1457</v>
      </c>
      <c r="G45" s="266">
        <v>-0.156</v>
      </c>
      <c r="H45" s="307"/>
      <c r="I45" s="430"/>
      <c r="J45" s="430"/>
    </row>
    <row r="46" spans="1:10" ht="12.75" thickBot="1" x14ac:dyDescent="0.25">
      <c r="A46" s="254" t="s">
        <v>276</v>
      </c>
      <c r="B46" s="255">
        <v>8400</v>
      </c>
      <c r="C46" s="255">
        <v>0</v>
      </c>
      <c r="D46" s="266" t="s">
        <v>4</v>
      </c>
      <c r="E46" s="255">
        <v>8400</v>
      </c>
      <c r="F46" s="255">
        <v>0</v>
      </c>
      <c r="G46" s="266" t="s">
        <v>4</v>
      </c>
      <c r="H46" s="307"/>
      <c r="I46" s="430"/>
      <c r="J46" s="430"/>
    </row>
    <row r="47" spans="1:10" ht="12.75" thickBot="1" x14ac:dyDescent="0.25">
      <c r="A47" s="254" t="s">
        <v>511</v>
      </c>
      <c r="B47" s="255">
        <v>0</v>
      </c>
      <c r="C47" s="255">
        <v>335</v>
      </c>
      <c r="D47" s="266" t="s">
        <v>4</v>
      </c>
      <c r="E47" s="308">
        <v>711</v>
      </c>
      <c r="F47" s="255">
        <v>335</v>
      </c>
      <c r="G47" s="266" t="s">
        <v>4</v>
      </c>
      <c r="H47" s="307"/>
      <c r="I47" s="430"/>
      <c r="J47" s="430"/>
    </row>
    <row r="48" spans="1:10" ht="12.75" thickBot="1" x14ac:dyDescent="0.25">
      <c r="A48" s="251" t="s">
        <v>512</v>
      </c>
      <c r="B48" s="252">
        <v>13405</v>
      </c>
      <c r="C48" s="252">
        <v>-1125</v>
      </c>
      <c r="D48" s="264" t="s">
        <v>4</v>
      </c>
      <c r="E48" s="252">
        <v>25924</v>
      </c>
      <c r="F48" s="252">
        <v>-1671</v>
      </c>
      <c r="G48" s="264" t="s">
        <v>4</v>
      </c>
      <c r="H48" s="307"/>
      <c r="I48" s="430"/>
      <c r="J48" s="430"/>
    </row>
    <row r="49" spans="1:10" ht="12.75" thickBot="1" x14ac:dyDescent="0.25">
      <c r="A49" s="254" t="s">
        <v>513</v>
      </c>
      <c r="B49" s="255">
        <v>0</v>
      </c>
      <c r="C49" s="255">
        <v>0</v>
      </c>
      <c r="D49" s="266" t="s">
        <v>4</v>
      </c>
      <c r="E49" s="255">
        <v>0</v>
      </c>
      <c r="F49" s="255">
        <v>-795</v>
      </c>
      <c r="G49" s="266" t="s">
        <v>4</v>
      </c>
      <c r="H49" s="307"/>
      <c r="I49" s="430"/>
      <c r="J49" s="430"/>
    </row>
    <row r="50" spans="1:10" ht="12.75" thickBot="1" x14ac:dyDescent="0.25">
      <c r="A50" s="251" t="s">
        <v>218</v>
      </c>
      <c r="B50" s="252">
        <v>13405</v>
      </c>
      <c r="C50" s="252">
        <v>-1125</v>
      </c>
      <c r="D50" s="264" t="s">
        <v>4</v>
      </c>
      <c r="E50" s="252">
        <v>25924</v>
      </c>
      <c r="F50" s="252">
        <v>-2466</v>
      </c>
      <c r="G50" s="264" t="s">
        <v>4</v>
      </c>
      <c r="H50" s="307"/>
      <c r="I50" s="430"/>
      <c r="J50" s="430"/>
    </row>
    <row r="51" spans="1:10" ht="12.75" thickBot="1" x14ac:dyDescent="0.25">
      <c r="A51" s="251"/>
      <c r="B51" s="252"/>
      <c r="C51" s="252"/>
      <c r="D51" s="264"/>
      <c r="E51" s="252"/>
      <c r="F51" s="252"/>
      <c r="G51" s="264"/>
      <c r="H51" s="431"/>
      <c r="I51" s="334"/>
      <c r="J51" s="334"/>
    </row>
    <row r="52" spans="1:10" ht="12.75" thickBot="1" x14ac:dyDescent="0.25">
      <c r="A52" s="254" t="s">
        <v>514</v>
      </c>
      <c r="B52" s="255">
        <v>-1156</v>
      </c>
      <c r="C52" s="255">
        <v>-406</v>
      </c>
      <c r="D52" s="266" t="s">
        <v>4</v>
      </c>
      <c r="E52" s="255">
        <v>-3955</v>
      </c>
      <c r="F52" s="255">
        <v>-1588</v>
      </c>
      <c r="G52" s="266" t="s">
        <v>4</v>
      </c>
      <c r="H52" s="307"/>
      <c r="I52" s="430"/>
      <c r="J52" s="430"/>
    </row>
    <row r="53" spans="1:10" ht="12.75" thickBot="1" x14ac:dyDescent="0.25">
      <c r="A53" s="251"/>
      <c r="B53" s="252"/>
      <c r="C53" s="252"/>
      <c r="D53" s="264"/>
      <c r="E53" s="252"/>
      <c r="F53" s="252"/>
      <c r="G53" s="264"/>
      <c r="H53" s="431"/>
      <c r="I53" s="334"/>
      <c r="J53" s="334"/>
    </row>
    <row r="54" spans="1:10" ht="12.75" thickBot="1" x14ac:dyDescent="0.25">
      <c r="A54" s="251" t="s">
        <v>515</v>
      </c>
      <c r="B54" s="252">
        <v>56920</v>
      </c>
      <c r="C54" s="252">
        <v>45470</v>
      </c>
      <c r="D54" s="264">
        <v>0.252</v>
      </c>
      <c r="E54" s="252">
        <v>58191</v>
      </c>
      <c r="F54" s="252">
        <v>48095</v>
      </c>
      <c r="G54" s="264">
        <v>0.21</v>
      </c>
      <c r="H54" s="307"/>
      <c r="I54" s="430"/>
      <c r="J54" s="430"/>
    </row>
    <row r="55" spans="1:10" ht="12.75" thickBot="1" x14ac:dyDescent="0.25">
      <c r="A55" s="251" t="s">
        <v>516</v>
      </c>
      <c r="B55" s="252">
        <v>76583</v>
      </c>
      <c r="C55" s="252">
        <v>50851</v>
      </c>
      <c r="D55" s="264">
        <v>0.50600000000000001</v>
      </c>
      <c r="E55" s="252">
        <v>76583</v>
      </c>
      <c r="F55" s="252">
        <v>50851</v>
      </c>
      <c r="G55" s="264">
        <v>0.50600000000000001</v>
      </c>
      <c r="H55" s="307"/>
      <c r="I55" s="430"/>
      <c r="J55" s="430"/>
    </row>
    <row r="56" spans="1:10" x14ac:dyDescent="0.2">
      <c r="B56" s="284"/>
      <c r="C56" s="284"/>
      <c r="D56" s="274"/>
      <c r="E56" s="284"/>
      <c r="F56" s="284"/>
      <c r="G56" s="274"/>
    </row>
    <row r="57" spans="1:10" x14ac:dyDescent="0.2">
      <c r="B57" s="284"/>
      <c r="C57" s="284"/>
      <c r="E57" s="273"/>
      <c r="F57" s="273"/>
      <c r="G57" s="274"/>
      <c r="H57" s="273"/>
      <c r="I57" s="274"/>
    </row>
    <row r="58" spans="1:10" ht="12.75" thickBot="1" x14ac:dyDescent="0.25">
      <c r="A58" s="339" t="s">
        <v>224</v>
      </c>
      <c r="B58" s="340"/>
      <c r="C58" s="340"/>
      <c r="D58" s="340"/>
      <c r="E58" s="340"/>
      <c r="F58" s="340"/>
      <c r="G58" s="274"/>
      <c r="H58" s="273"/>
      <c r="I58" s="274"/>
    </row>
    <row r="59" spans="1:10" ht="12.75" thickBot="1" x14ac:dyDescent="0.25">
      <c r="A59" s="248" t="s">
        <v>0</v>
      </c>
      <c r="B59" s="359" t="s">
        <v>145</v>
      </c>
      <c r="C59" s="359" t="s">
        <v>115</v>
      </c>
      <c r="D59" s="271" t="s">
        <v>3</v>
      </c>
      <c r="E59" s="359" t="s">
        <v>99</v>
      </c>
      <c r="F59" s="271" t="s">
        <v>3</v>
      </c>
      <c r="G59" s="274"/>
      <c r="H59" s="273"/>
      <c r="I59" s="274"/>
    </row>
    <row r="60" spans="1:10" ht="12.75" thickBot="1" x14ac:dyDescent="0.25">
      <c r="A60" s="254" t="s">
        <v>315</v>
      </c>
      <c r="B60" s="255">
        <v>29830</v>
      </c>
      <c r="C60" s="255">
        <v>15633</v>
      </c>
      <c r="D60" s="266">
        <v>0.90800000000000003</v>
      </c>
      <c r="E60" s="255">
        <v>7777</v>
      </c>
      <c r="F60" s="266" t="s">
        <v>4</v>
      </c>
      <c r="G60" s="274"/>
      <c r="H60" s="274"/>
      <c r="I60" s="273"/>
      <c r="J60" s="284"/>
    </row>
    <row r="61" spans="1:10" ht="12.75" thickBot="1" x14ac:dyDescent="0.25">
      <c r="A61" s="254" t="s">
        <v>430</v>
      </c>
      <c r="B61" s="255">
        <v>46753</v>
      </c>
      <c r="C61" s="255">
        <v>41287</v>
      </c>
      <c r="D61" s="266">
        <v>0.13200000000000001</v>
      </c>
      <c r="E61" s="255">
        <v>50414</v>
      </c>
      <c r="F61" s="266">
        <v>-7.2999999999999995E-2</v>
      </c>
      <c r="G61" s="274"/>
      <c r="H61" s="274"/>
      <c r="I61" s="273"/>
      <c r="J61" s="284"/>
    </row>
    <row r="62" spans="1:10" ht="12.75" thickBot="1" x14ac:dyDescent="0.25">
      <c r="A62" s="254" t="s">
        <v>431</v>
      </c>
      <c r="B62" s="255">
        <v>35</v>
      </c>
      <c r="C62" s="255">
        <v>55</v>
      </c>
      <c r="D62" s="266">
        <v>-0.36399999999999999</v>
      </c>
      <c r="E62" s="255">
        <v>1399</v>
      </c>
      <c r="F62" s="266">
        <v>-0.97499999999999998</v>
      </c>
      <c r="G62" s="274"/>
      <c r="H62" s="274"/>
      <c r="I62" s="273"/>
      <c r="J62" s="284"/>
    </row>
    <row r="63" spans="1:10" ht="12.75" thickBot="1" x14ac:dyDescent="0.25">
      <c r="A63" s="254" t="s">
        <v>517</v>
      </c>
      <c r="B63" s="255">
        <v>2310</v>
      </c>
      <c r="C63" s="255">
        <v>499</v>
      </c>
      <c r="D63" s="266" t="s">
        <v>4</v>
      </c>
      <c r="E63" s="255">
        <v>477</v>
      </c>
      <c r="F63" s="266" t="s">
        <v>4</v>
      </c>
      <c r="G63" s="274"/>
      <c r="H63" s="274"/>
      <c r="I63" s="273"/>
      <c r="J63" s="284"/>
    </row>
    <row r="64" spans="1:10" ht="12.75" thickBot="1" x14ac:dyDescent="0.25">
      <c r="A64" s="254" t="s">
        <v>518</v>
      </c>
      <c r="B64" s="255">
        <v>50004</v>
      </c>
      <c r="C64" s="255">
        <v>36836</v>
      </c>
      <c r="D64" s="266">
        <v>0.35699999999999998</v>
      </c>
      <c r="E64" s="308">
        <v>30387</v>
      </c>
      <c r="F64" s="266">
        <v>0.64600000000000002</v>
      </c>
      <c r="G64" s="274"/>
      <c r="H64" s="274"/>
      <c r="I64" s="273"/>
      <c r="J64" s="284"/>
    </row>
    <row r="65" spans="1:10" ht="12.75" thickBot="1" x14ac:dyDescent="0.25">
      <c r="A65" s="254" t="s">
        <v>519</v>
      </c>
      <c r="B65" s="255">
        <v>31060</v>
      </c>
      <c r="C65" s="255">
        <v>31529</v>
      </c>
      <c r="D65" s="266">
        <v>-1.4999999999999999E-2</v>
      </c>
      <c r="E65" s="255">
        <v>20633</v>
      </c>
      <c r="F65" s="266">
        <v>0.505</v>
      </c>
      <c r="G65" s="274"/>
      <c r="H65" s="274"/>
      <c r="I65" s="273"/>
      <c r="J65" s="284"/>
    </row>
    <row r="66" spans="1:10" ht="12.75" thickBot="1" x14ac:dyDescent="0.25">
      <c r="A66" s="254" t="s">
        <v>520</v>
      </c>
      <c r="B66" s="255">
        <v>124398</v>
      </c>
      <c r="C66" s="255">
        <v>136345</v>
      </c>
      <c r="D66" s="266">
        <v>-8.7999999999999995E-2</v>
      </c>
      <c r="E66" s="255">
        <v>144026</v>
      </c>
      <c r="F66" s="266">
        <v>-0.13600000000000001</v>
      </c>
      <c r="G66" s="274"/>
      <c r="H66" s="274"/>
      <c r="I66" s="273"/>
      <c r="J66" s="284"/>
    </row>
    <row r="67" spans="1:10" ht="12.75" thickBot="1" x14ac:dyDescent="0.25">
      <c r="A67" s="254" t="s">
        <v>521</v>
      </c>
      <c r="B67" s="255">
        <v>9389</v>
      </c>
      <c r="C67" s="255">
        <v>8674</v>
      </c>
      <c r="D67" s="266">
        <v>8.2000000000000003E-2</v>
      </c>
      <c r="E67" s="255">
        <v>9685</v>
      </c>
      <c r="F67" s="266">
        <v>-3.1E-2</v>
      </c>
      <c r="G67" s="274"/>
      <c r="H67" s="274"/>
      <c r="I67" s="273"/>
      <c r="J67" s="284"/>
    </row>
    <row r="68" spans="1:10" ht="12.75" thickBot="1" x14ac:dyDescent="0.25">
      <c r="A68" s="254" t="s">
        <v>437</v>
      </c>
      <c r="B68" s="255">
        <v>19585</v>
      </c>
      <c r="C68" s="255">
        <v>14646.9616272485</v>
      </c>
      <c r="D68" s="266">
        <v>0.33700000000000002</v>
      </c>
      <c r="E68" s="255">
        <v>10775</v>
      </c>
      <c r="F68" s="266">
        <v>0.81799999999999995</v>
      </c>
      <c r="G68" s="274"/>
      <c r="H68" s="274"/>
      <c r="I68" s="273"/>
      <c r="J68" s="284"/>
    </row>
    <row r="69" spans="1:10" ht="12.75" thickBot="1" x14ac:dyDescent="0.25">
      <c r="A69" s="251" t="s">
        <v>286</v>
      </c>
      <c r="B69" s="252">
        <v>313364</v>
      </c>
      <c r="C69" s="252">
        <v>285504.9616272485</v>
      </c>
      <c r="D69" s="264">
        <v>9.8000000000000004E-2</v>
      </c>
      <c r="E69" s="252">
        <v>275573</v>
      </c>
      <c r="F69" s="264">
        <v>0.13700000000000001</v>
      </c>
      <c r="G69" s="274"/>
      <c r="H69" s="274"/>
      <c r="I69" s="273"/>
      <c r="J69" s="284"/>
    </row>
    <row r="70" spans="1:10" ht="12.75" thickBot="1" x14ac:dyDescent="0.25">
      <c r="A70" s="254" t="s">
        <v>522</v>
      </c>
      <c r="B70" s="255">
        <v>40321</v>
      </c>
      <c r="C70" s="255">
        <v>34300</v>
      </c>
      <c r="D70" s="266">
        <v>0.17599999999999999</v>
      </c>
      <c r="E70" s="255">
        <v>26106</v>
      </c>
      <c r="F70" s="266">
        <v>0.54500000000000004</v>
      </c>
      <c r="G70" s="274"/>
      <c r="H70" s="274"/>
      <c r="I70" s="273"/>
      <c r="J70" s="284"/>
    </row>
    <row r="71" spans="1:10" ht="12.75" thickBot="1" x14ac:dyDescent="0.25">
      <c r="A71" s="254" t="s">
        <v>523</v>
      </c>
      <c r="B71" s="255">
        <v>57578</v>
      </c>
      <c r="C71" s="255">
        <v>58336</v>
      </c>
      <c r="D71" s="266">
        <v>-1.2999999999999999E-2</v>
      </c>
      <c r="E71" s="255">
        <v>61605</v>
      </c>
      <c r="F71" s="266">
        <v>-6.5000000000000002E-2</v>
      </c>
      <c r="G71" s="274"/>
      <c r="H71" s="274"/>
      <c r="I71" s="273"/>
      <c r="J71" s="284"/>
    </row>
    <row r="72" spans="1:10" ht="12.75" thickBot="1" x14ac:dyDescent="0.25">
      <c r="A72" s="254" t="s">
        <v>524</v>
      </c>
      <c r="B72" s="255">
        <v>152258</v>
      </c>
      <c r="C72" s="255">
        <v>141014</v>
      </c>
      <c r="D72" s="256">
        <v>0.08</v>
      </c>
      <c r="E72" s="255">
        <v>142060</v>
      </c>
      <c r="F72" s="256">
        <v>7.1999999999999995E-2</v>
      </c>
      <c r="G72" s="274"/>
      <c r="H72" s="274"/>
      <c r="I72" s="273"/>
      <c r="J72" s="284"/>
    </row>
    <row r="73" spans="1:10" ht="12.75" thickBot="1" x14ac:dyDescent="0.25">
      <c r="A73" s="254" t="s">
        <v>525</v>
      </c>
      <c r="B73" s="255">
        <v>48015</v>
      </c>
      <c r="C73" s="255">
        <v>54136.123521196656</v>
      </c>
      <c r="D73" s="256">
        <v>-0.113</v>
      </c>
      <c r="E73" s="255">
        <v>48478</v>
      </c>
      <c r="F73" s="256">
        <v>-0.01</v>
      </c>
      <c r="G73" s="274"/>
      <c r="H73" s="274"/>
      <c r="I73" s="273"/>
      <c r="J73" s="284"/>
    </row>
    <row r="74" spans="1:10" ht="12.75" thickBot="1" x14ac:dyDescent="0.25">
      <c r="A74" s="251" t="s">
        <v>291</v>
      </c>
      <c r="B74" s="252">
        <v>298172</v>
      </c>
      <c r="C74" s="252">
        <v>287786.12352119666</v>
      </c>
      <c r="D74" s="250">
        <v>3.5999999999999997E-2</v>
      </c>
      <c r="E74" s="252">
        <v>278249</v>
      </c>
      <c r="F74" s="250">
        <v>7.1999999999999995E-2</v>
      </c>
      <c r="G74" s="274"/>
      <c r="H74" s="274"/>
      <c r="I74" s="273"/>
      <c r="J74" s="284"/>
    </row>
    <row r="75" spans="1:10" ht="12.75" thickBot="1" x14ac:dyDescent="0.25">
      <c r="A75" s="251" t="s">
        <v>294</v>
      </c>
      <c r="B75" s="252">
        <v>15192</v>
      </c>
      <c r="C75" s="252">
        <v>-2281</v>
      </c>
      <c r="D75" s="250" t="s">
        <v>4</v>
      </c>
      <c r="E75" s="252">
        <v>-2676</v>
      </c>
      <c r="F75" s="250" t="s">
        <v>4</v>
      </c>
      <c r="G75" s="274"/>
      <c r="H75" s="274"/>
      <c r="I75" s="273"/>
      <c r="J75" s="284"/>
    </row>
    <row r="76" spans="1:10" ht="12.75" thickBot="1" x14ac:dyDescent="0.25">
      <c r="A76" s="251" t="s">
        <v>295</v>
      </c>
      <c r="B76" s="252">
        <v>313364</v>
      </c>
      <c r="C76" s="252">
        <v>285505.12352119666</v>
      </c>
      <c r="D76" s="250">
        <v>9.8000000000000004E-2</v>
      </c>
      <c r="E76" s="252">
        <v>275573</v>
      </c>
      <c r="F76" s="250">
        <v>0.13700000000000001</v>
      </c>
      <c r="G76" s="274"/>
      <c r="H76" s="274"/>
      <c r="I76" s="273"/>
      <c r="J76" s="284"/>
    </row>
    <row r="77" spans="1:10" x14ac:dyDescent="0.2">
      <c r="B77" s="284"/>
      <c r="C77" s="284"/>
      <c r="E77" s="273"/>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63C7-F792-4207-81EE-53101989D7B0}">
  <sheetPr>
    <tabColor rgb="FF7B2038"/>
  </sheetPr>
  <dimension ref="A1:AA66"/>
  <sheetViews>
    <sheetView showGridLines="0" zoomScale="80" zoomScaleNormal="80" workbookViewId="0">
      <pane ySplit="3" topLeftCell="A4" activePane="bottomLeft" state="frozen"/>
      <selection activeCell="G38" sqref="G38"/>
      <selection pane="bottomLeft"/>
    </sheetView>
  </sheetViews>
  <sheetFormatPr defaultColWidth="8.85546875" defaultRowHeight="12" x14ac:dyDescent="0.2"/>
  <cols>
    <col min="1" max="1" width="47.7109375" style="275" customWidth="1"/>
    <col min="2" max="3" width="12.28515625" style="275" bestFit="1" customWidth="1"/>
    <col min="4" max="4" width="9" style="275" bestFit="1" customWidth="1"/>
    <col min="5" max="5" width="11.28515625" style="275" bestFit="1" customWidth="1"/>
    <col min="6" max="6" width="11.85546875" style="275" bestFit="1" customWidth="1"/>
    <col min="7" max="7" width="10.28515625" style="275" bestFit="1" customWidth="1"/>
    <col min="8" max="8" width="8.85546875" style="275"/>
    <col min="9" max="9" width="9.42578125" style="275" bestFit="1" customWidth="1"/>
    <col min="10" max="11" width="8.85546875" style="275"/>
    <col min="12" max="13" width="12.28515625" style="275" bestFit="1" customWidth="1"/>
    <col min="14" max="14" width="9" style="275" bestFit="1" customWidth="1"/>
    <col min="15" max="15" width="11.28515625" style="275" bestFit="1" customWidth="1"/>
    <col min="16" max="16" width="11.85546875" style="275" bestFit="1" customWidth="1"/>
    <col min="17" max="17" width="10.28515625" style="275" bestFit="1" customWidth="1"/>
    <col min="18" max="18" width="9.5703125" style="275" bestFit="1" customWidth="1"/>
    <col min="19" max="19" width="9" style="275" bestFit="1" customWidth="1"/>
    <col min="20" max="16384" width="8.85546875" style="275"/>
  </cols>
  <sheetData>
    <row r="1" spans="1:27" ht="14.25" x14ac:dyDescent="0.2">
      <c r="A1" s="287" t="s">
        <v>2</v>
      </c>
      <c r="B1" s="273"/>
      <c r="C1" s="273"/>
      <c r="D1" s="274"/>
      <c r="E1" s="273"/>
      <c r="F1" s="274"/>
      <c r="G1" s="424"/>
      <c r="H1" s="424"/>
      <c r="L1" s="273"/>
      <c r="M1" s="273"/>
      <c r="N1" s="274"/>
      <c r="O1" s="273"/>
      <c r="P1" s="274"/>
      <c r="Q1" s="424"/>
    </row>
    <row r="2" spans="1:27" ht="14.25" x14ac:dyDescent="0.2">
      <c r="A2" s="287" t="s">
        <v>526</v>
      </c>
      <c r="B2" s="273"/>
      <c r="C2" s="273"/>
      <c r="D2" s="274"/>
      <c r="E2" s="273"/>
      <c r="F2" s="274"/>
      <c r="G2" s="424"/>
      <c r="H2" s="424"/>
      <c r="L2" s="273"/>
      <c r="M2" s="273"/>
      <c r="N2" s="274"/>
      <c r="O2" s="273"/>
      <c r="P2" s="274"/>
      <c r="Q2" s="424"/>
    </row>
    <row r="3" spans="1:27" ht="14.25" x14ac:dyDescent="0.25">
      <c r="A3" s="288" t="s">
        <v>0</v>
      </c>
      <c r="B3" s="276"/>
      <c r="C3" s="276"/>
      <c r="D3" s="277"/>
      <c r="E3" s="276"/>
      <c r="F3" s="277"/>
      <c r="G3" s="425"/>
      <c r="H3" s="424"/>
      <c r="L3" s="276"/>
      <c r="M3" s="276"/>
      <c r="N3" s="277"/>
      <c r="O3" s="276"/>
      <c r="P3" s="277"/>
      <c r="Q3" s="425"/>
    </row>
    <row r="4" spans="1:27" x14ac:dyDescent="0.2">
      <c r="A4" s="289"/>
      <c r="B4" s="278"/>
      <c r="C4" s="278"/>
      <c r="D4" s="279"/>
      <c r="E4" s="426"/>
      <c r="F4" s="427"/>
      <c r="G4" s="290"/>
      <c r="H4" s="290"/>
      <c r="I4" s="290"/>
      <c r="J4" s="290"/>
      <c r="K4" s="290"/>
      <c r="L4" s="278"/>
      <c r="M4" s="278"/>
      <c r="N4" s="279"/>
      <c r="O4" s="426"/>
      <c r="P4" s="427"/>
      <c r="Q4" s="290"/>
    </row>
    <row r="5" spans="1:27" ht="12.75" thickBot="1" x14ac:dyDescent="0.25">
      <c r="A5" s="339" t="s">
        <v>164</v>
      </c>
      <c r="B5" s="340"/>
      <c r="C5" s="340"/>
      <c r="D5" s="340"/>
      <c r="E5" s="340"/>
      <c r="F5" s="340"/>
      <c r="G5" s="340"/>
      <c r="I5" s="290"/>
      <c r="J5" s="290"/>
      <c r="K5" s="290"/>
      <c r="L5" s="290"/>
      <c r="M5" s="290"/>
      <c r="N5" s="290"/>
      <c r="O5" s="290"/>
      <c r="P5" s="290"/>
      <c r="Q5" s="290"/>
      <c r="R5" s="290"/>
      <c r="S5" s="290"/>
      <c r="T5" s="290"/>
      <c r="U5" s="290"/>
      <c r="V5" s="290"/>
      <c r="W5" s="290"/>
      <c r="X5" s="290"/>
      <c r="Y5" s="290"/>
      <c r="Z5" s="290"/>
      <c r="AA5" s="290"/>
    </row>
    <row r="6" spans="1:27" ht="12.75" thickBot="1" x14ac:dyDescent="0.25">
      <c r="A6" s="248" t="s">
        <v>0</v>
      </c>
      <c r="B6" s="249" t="s">
        <v>152</v>
      </c>
      <c r="C6" s="249" t="s">
        <v>153</v>
      </c>
      <c r="D6" s="250" t="s">
        <v>3</v>
      </c>
      <c r="E6" s="249" t="s">
        <v>154</v>
      </c>
      <c r="F6" s="249" t="s">
        <v>155</v>
      </c>
      <c r="G6" s="250" t="s">
        <v>3</v>
      </c>
      <c r="I6" s="290"/>
      <c r="J6" s="290"/>
      <c r="K6" s="290"/>
      <c r="L6" s="290"/>
      <c r="M6" s="290"/>
      <c r="N6" s="290"/>
      <c r="O6" s="290"/>
      <c r="P6" s="290"/>
      <c r="Q6" s="290"/>
      <c r="R6" s="290"/>
      <c r="S6" s="290"/>
      <c r="T6" s="290"/>
      <c r="U6" s="290"/>
      <c r="V6" s="290"/>
      <c r="W6" s="290"/>
      <c r="X6" s="290"/>
      <c r="Y6" s="290"/>
      <c r="Z6" s="290"/>
      <c r="AA6" s="290"/>
    </row>
    <row r="7" spans="1:27" ht="12.75" thickBot="1" x14ac:dyDescent="0.25">
      <c r="A7" s="254" t="s">
        <v>527</v>
      </c>
      <c r="B7" s="255">
        <v>69</v>
      </c>
      <c r="C7" s="255">
        <v>1783</v>
      </c>
      <c r="D7" s="256">
        <f>ROUND(B7/C7-1,3)</f>
        <v>-0.96099999999999997</v>
      </c>
      <c r="E7" s="255">
        <v>378</v>
      </c>
      <c r="F7" s="255">
        <v>9170</v>
      </c>
      <c r="G7" s="256">
        <f>ROUND(E7/F7-1,3)</f>
        <v>-0.95899999999999996</v>
      </c>
      <c r="H7" s="413"/>
      <c r="I7" s="290"/>
      <c r="J7" s="290"/>
      <c r="K7" s="290"/>
      <c r="L7" s="290"/>
      <c r="M7" s="290"/>
      <c r="N7" s="290"/>
      <c r="O7" s="290"/>
      <c r="P7" s="290"/>
      <c r="Q7" s="290"/>
      <c r="R7" s="290"/>
      <c r="S7" s="290"/>
      <c r="T7" s="290"/>
      <c r="U7" s="290"/>
      <c r="V7" s="290"/>
      <c r="W7" s="290"/>
      <c r="X7" s="290"/>
      <c r="Y7" s="290"/>
      <c r="Z7" s="290"/>
      <c r="AA7" s="290"/>
    </row>
    <row r="8" spans="1:27" ht="12.75" thickBot="1" x14ac:dyDescent="0.25">
      <c r="A8" s="251" t="s">
        <v>528</v>
      </c>
      <c r="B8" s="252">
        <v>38</v>
      </c>
      <c r="C8" s="252">
        <v>1724</v>
      </c>
      <c r="D8" s="250">
        <f t="shared" ref="D8:D18" si="0">ROUND(B8/C8-1,3)</f>
        <v>-0.97799999999999998</v>
      </c>
      <c r="E8" s="252">
        <v>145</v>
      </c>
      <c r="F8" s="252">
        <v>7543</v>
      </c>
      <c r="G8" s="250">
        <f t="shared" ref="G8:G18" si="1">ROUND(E8/F8-1,3)</f>
        <v>-0.98099999999999998</v>
      </c>
      <c r="H8" s="413"/>
      <c r="I8" s="290"/>
      <c r="J8" s="290"/>
      <c r="K8" s="290"/>
      <c r="L8" s="290"/>
      <c r="M8" s="290"/>
      <c r="N8" s="290"/>
      <c r="O8" s="290"/>
      <c r="P8" s="290"/>
      <c r="Q8" s="290"/>
      <c r="R8" s="290"/>
      <c r="S8" s="290"/>
      <c r="T8" s="290"/>
      <c r="U8" s="290"/>
      <c r="V8" s="290"/>
      <c r="W8" s="290"/>
      <c r="X8" s="290"/>
      <c r="Y8" s="290"/>
      <c r="Z8" s="290"/>
      <c r="AA8" s="290"/>
    </row>
    <row r="9" spans="1:27" ht="12.75" thickBot="1" x14ac:dyDescent="0.25">
      <c r="A9" s="254" t="s">
        <v>529</v>
      </c>
      <c r="B9" s="255">
        <v>1324</v>
      </c>
      <c r="C9" s="255">
        <v>526</v>
      </c>
      <c r="D9" s="256" t="s">
        <v>4</v>
      </c>
      <c r="E9" s="255">
        <v>8044</v>
      </c>
      <c r="F9" s="255">
        <v>1325</v>
      </c>
      <c r="G9" s="256" t="s">
        <v>4</v>
      </c>
      <c r="H9" s="413"/>
      <c r="I9" s="290"/>
      <c r="J9" s="290"/>
      <c r="K9" s="290"/>
      <c r="L9" s="290"/>
      <c r="M9" s="290"/>
      <c r="N9" s="290"/>
      <c r="O9" s="290"/>
      <c r="P9" s="290"/>
      <c r="Q9" s="290"/>
      <c r="R9" s="290"/>
      <c r="S9" s="290"/>
      <c r="T9" s="290"/>
      <c r="U9" s="290"/>
      <c r="V9" s="290"/>
      <c r="W9" s="290"/>
      <c r="X9" s="290"/>
      <c r="Y9" s="290"/>
      <c r="Z9" s="290"/>
      <c r="AA9" s="290"/>
    </row>
    <row r="10" spans="1:27" ht="12.75" thickBot="1" x14ac:dyDescent="0.25">
      <c r="A10" s="251" t="s">
        <v>530</v>
      </c>
      <c r="B10" s="252">
        <v>-518</v>
      </c>
      <c r="C10" s="252">
        <v>63</v>
      </c>
      <c r="D10" s="250" t="s">
        <v>4</v>
      </c>
      <c r="E10" s="252">
        <v>1562</v>
      </c>
      <c r="F10" s="252">
        <v>185</v>
      </c>
      <c r="G10" s="250" t="s">
        <v>4</v>
      </c>
      <c r="H10" s="413"/>
      <c r="I10" s="290"/>
      <c r="J10" s="290"/>
      <c r="K10" s="290"/>
      <c r="L10" s="290"/>
      <c r="M10" s="290"/>
      <c r="N10" s="290"/>
      <c r="O10" s="290"/>
      <c r="P10" s="290"/>
      <c r="Q10" s="290"/>
      <c r="R10" s="290"/>
      <c r="S10" s="290"/>
      <c r="T10" s="290"/>
      <c r="U10" s="290"/>
      <c r="V10" s="290"/>
      <c r="W10" s="290"/>
      <c r="X10" s="290"/>
      <c r="Y10" s="290"/>
      <c r="Z10" s="290"/>
      <c r="AA10" s="290"/>
    </row>
    <row r="11" spans="1:27" ht="12.75" thickBot="1" x14ac:dyDescent="0.25">
      <c r="A11" s="254" t="s">
        <v>492</v>
      </c>
      <c r="B11" s="255">
        <f>B12-B10-B8</f>
        <v>-52</v>
      </c>
      <c r="C11" s="255">
        <f>C12-C10-C8</f>
        <v>26</v>
      </c>
      <c r="D11" s="256" t="s">
        <v>4</v>
      </c>
      <c r="E11" s="255">
        <f>E12-E10-E8</f>
        <v>40</v>
      </c>
      <c r="F11" s="255">
        <f>F12-F10-F8</f>
        <v>25</v>
      </c>
      <c r="G11" s="256">
        <f t="shared" si="1"/>
        <v>0.6</v>
      </c>
      <c r="H11" s="413"/>
      <c r="I11" s="290"/>
      <c r="J11" s="290"/>
      <c r="K11" s="290"/>
      <c r="L11" s="290"/>
      <c r="M11" s="290"/>
      <c r="N11" s="290"/>
      <c r="O11" s="290"/>
      <c r="P11" s="290"/>
      <c r="Q11" s="290"/>
      <c r="R11" s="290"/>
      <c r="S11" s="290"/>
      <c r="T11" s="290"/>
      <c r="U11" s="290"/>
      <c r="V11" s="290"/>
      <c r="W11" s="290"/>
      <c r="X11" s="290"/>
      <c r="Y11" s="290"/>
      <c r="Z11" s="290"/>
      <c r="AA11" s="290"/>
    </row>
    <row r="12" spans="1:27" ht="12.75" thickBot="1" x14ac:dyDescent="0.25">
      <c r="A12" s="251" t="s">
        <v>493</v>
      </c>
      <c r="B12" s="252">
        <v>-532</v>
      </c>
      <c r="C12" s="252">
        <v>1813</v>
      </c>
      <c r="D12" s="250" t="s">
        <v>4</v>
      </c>
      <c r="E12" s="252">
        <v>1747</v>
      </c>
      <c r="F12" s="252">
        <v>7753</v>
      </c>
      <c r="G12" s="250">
        <f t="shared" si="1"/>
        <v>-0.77500000000000002</v>
      </c>
      <c r="H12" s="413"/>
      <c r="I12" s="290"/>
      <c r="J12" s="290"/>
      <c r="K12" s="290"/>
      <c r="L12" s="290"/>
      <c r="M12" s="290"/>
      <c r="N12" s="290"/>
      <c r="O12" s="290"/>
      <c r="P12" s="290"/>
      <c r="Q12" s="290"/>
      <c r="R12" s="290"/>
      <c r="S12" s="290"/>
      <c r="T12" s="290"/>
      <c r="U12" s="290"/>
      <c r="V12" s="290"/>
      <c r="W12" s="290"/>
      <c r="X12" s="290"/>
      <c r="Y12" s="290"/>
      <c r="Z12" s="290"/>
      <c r="AA12" s="290"/>
    </row>
    <row r="13" spans="1:27" ht="12.75" thickBot="1" x14ac:dyDescent="0.25">
      <c r="A13" s="254" t="s">
        <v>494</v>
      </c>
      <c r="B13" s="255">
        <v>-7245</v>
      </c>
      <c r="C13" s="255">
        <v>10263</v>
      </c>
      <c r="D13" s="256" t="s">
        <v>4</v>
      </c>
      <c r="E13" s="255">
        <v>-58301</v>
      </c>
      <c r="F13" s="255">
        <v>10243</v>
      </c>
      <c r="G13" s="256" t="s">
        <v>4</v>
      </c>
      <c r="H13" s="413"/>
      <c r="I13" s="290"/>
      <c r="J13" s="290"/>
      <c r="K13" s="290"/>
      <c r="L13" s="290"/>
      <c r="M13" s="290"/>
      <c r="N13" s="290"/>
      <c r="O13" s="290"/>
      <c r="P13" s="290"/>
      <c r="Q13" s="290"/>
      <c r="R13" s="290"/>
      <c r="S13" s="290"/>
      <c r="T13" s="290"/>
      <c r="U13" s="290"/>
      <c r="V13" s="290"/>
      <c r="W13" s="290"/>
      <c r="X13" s="290"/>
      <c r="Y13" s="290"/>
      <c r="Z13" s="290"/>
      <c r="AA13" s="290"/>
    </row>
    <row r="14" spans="1:27" ht="12.75" thickBot="1" x14ac:dyDescent="0.25">
      <c r="A14" s="251" t="s">
        <v>17</v>
      </c>
      <c r="B14" s="252">
        <v>-603</v>
      </c>
      <c r="C14" s="252">
        <v>-1532</v>
      </c>
      <c r="D14" s="250">
        <f t="shared" si="0"/>
        <v>-0.60599999999999998</v>
      </c>
      <c r="E14" s="252">
        <v>-2182</v>
      </c>
      <c r="F14" s="252">
        <v>-3349</v>
      </c>
      <c r="G14" s="250">
        <f t="shared" si="1"/>
        <v>-0.34799999999999998</v>
      </c>
      <c r="H14" s="413"/>
      <c r="I14" s="290"/>
      <c r="J14" s="290"/>
      <c r="K14" s="290"/>
      <c r="L14" s="290"/>
      <c r="M14" s="290"/>
      <c r="N14" s="290"/>
      <c r="O14" s="290"/>
      <c r="P14" s="290"/>
      <c r="Q14" s="290"/>
      <c r="R14" s="290"/>
      <c r="S14" s="290"/>
      <c r="T14" s="290"/>
      <c r="U14" s="290"/>
      <c r="V14" s="290"/>
      <c r="W14" s="290"/>
      <c r="X14" s="290"/>
      <c r="Y14" s="290"/>
      <c r="Z14" s="290"/>
      <c r="AA14" s="290"/>
    </row>
    <row r="15" spans="1:27" ht="12.75" thickBot="1" x14ac:dyDescent="0.25">
      <c r="A15" s="251" t="s">
        <v>176</v>
      </c>
      <c r="B15" s="252">
        <f>B14+B13+B12</f>
        <v>-8380</v>
      </c>
      <c r="C15" s="252">
        <f>C14+C13+C12</f>
        <v>10544</v>
      </c>
      <c r="D15" s="250" t="s">
        <v>4</v>
      </c>
      <c r="E15" s="252">
        <f>E14+E13+E12</f>
        <v>-58736</v>
      </c>
      <c r="F15" s="252">
        <f>F14+F13+F12</f>
        <v>14647</v>
      </c>
      <c r="G15" s="250" t="s">
        <v>4</v>
      </c>
      <c r="H15" s="413"/>
      <c r="I15" s="290"/>
      <c r="J15" s="290"/>
      <c r="K15" s="290"/>
      <c r="L15" s="290"/>
      <c r="M15" s="290"/>
      <c r="N15" s="290"/>
      <c r="O15" s="290"/>
      <c r="P15" s="290"/>
      <c r="Q15" s="290"/>
      <c r="R15" s="290"/>
      <c r="S15" s="290"/>
      <c r="T15" s="290"/>
      <c r="U15" s="290"/>
      <c r="V15" s="290"/>
      <c r="W15" s="290"/>
      <c r="X15" s="290"/>
      <c r="Y15" s="290"/>
      <c r="Z15" s="290"/>
      <c r="AA15" s="290"/>
    </row>
    <row r="16" spans="1:27" ht="12.75" thickBot="1" x14ac:dyDescent="0.25">
      <c r="A16" s="254" t="s">
        <v>495</v>
      </c>
      <c r="B16" s="255">
        <v>-11</v>
      </c>
      <c r="C16" s="255">
        <v>-50</v>
      </c>
      <c r="D16" s="256">
        <f t="shared" si="0"/>
        <v>-0.78</v>
      </c>
      <c r="E16" s="255">
        <v>-38</v>
      </c>
      <c r="F16" s="255">
        <v>-102</v>
      </c>
      <c r="G16" s="256">
        <f t="shared" si="1"/>
        <v>-0.627</v>
      </c>
      <c r="H16" s="413"/>
      <c r="I16" s="290"/>
      <c r="J16" s="290"/>
      <c r="K16" s="290"/>
      <c r="L16" s="290"/>
      <c r="M16" s="290"/>
      <c r="N16" s="290"/>
      <c r="O16" s="290"/>
      <c r="P16" s="290"/>
      <c r="Q16" s="290"/>
      <c r="R16" s="290"/>
      <c r="S16" s="290"/>
      <c r="T16" s="290"/>
      <c r="U16" s="290"/>
      <c r="V16" s="290"/>
      <c r="W16" s="290"/>
      <c r="X16" s="290"/>
      <c r="Y16" s="290"/>
      <c r="Z16" s="290"/>
      <c r="AA16" s="290"/>
    </row>
    <row r="17" spans="1:27" ht="12.75" thickBot="1" x14ac:dyDescent="0.25">
      <c r="A17" s="254" t="s">
        <v>94</v>
      </c>
      <c r="B17" s="255">
        <v>9111</v>
      </c>
      <c r="C17" s="255">
        <v>1654</v>
      </c>
      <c r="D17" s="256" t="s">
        <v>4</v>
      </c>
      <c r="E17" s="255">
        <v>26087</v>
      </c>
      <c r="F17" s="255">
        <v>4956</v>
      </c>
      <c r="G17" s="256" t="s">
        <v>4</v>
      </c>
      <c r="H17" s="413"/>
      <c r="I17" s="290"/>
      <c r="J17" s="290"/>
      <c r="K17" s="290"/>
      <c r="L17" s="290"/>
      <c r="M17" s="290"/>
      <c r="N17" s="290"/>
      <c r="O17" s="290"/>
      <c r="P17" s="290"/>
      <c r="Q17" s="290"/>
      <c r="R17" s="290"/>
      <c r="S17" s="290"/>
      <c r="T17" s="290"/>
      <c r="U17" s="290"/>
      <c r="V17" s="290"/>
      <c r="W17" s="290"/>
      <c r="X17" s="290"/>
      <c r="Y17" s="290"/>
      <c r="Z17" s="290"/>
      <c r="AA17" s="290"/>
    </row>
    <row r="18" spans="1:27" ht="12.75" thickBot="1" x14ac:dyDescent="0.25">
      <c r="A18" s="254" t="s">
        <v>496</v>
      </c>
      <c r="B18" s="255">
        <v>-2725</v>
      </c>
      <c r="C18" s="255">
        <v>-6058</v>
      </c>
      <c r="D18" s="256">
        <f t="shared" si="0"/>
        <v>-0.55000000000000004</v>
      </c>
      <c r="E18" s="255">
        <v>-11192</v>
      </c>
      <c r="F18" s="255">
        <v>-20727</v>
      </c>
      <c r="G18" s="256">
        <f t="shared" si="1"/>
        <v>-0.46</v>
      </c>
      <c r="H18" s="413"/>
      <c r="I18" s="290"/>
      <c r="J18" s="290"/>
      <c r="K18" s="290"/>
      <c r="L18" s="290"/>
      <c r="M18" s="290"/>
      <c r="N18" s="290"/>
      <c r="O18" s="290"/>
      <c r="P18" s="290"/>
      <c r="Q18" s="290"/>
      <c r="R18" s="290"/>
      <c r="S18" s="290"/>
      <c r="T18" s="290"/>
      <c r="U18" s="290"/>
      <c r="V18" s="290"/>
      <c r="W18" s="290"/>
      <c r="X18" s="290"/>
      <c r="Y18" s="290"/>
      <c r="Z18" s="290"/>
      <c r="AA18" s="290"/>
    </row>
    <row r="19" spans="1:27" ht="12.75" thickBot="1" x14ac:dyDescent="0.25">
      <c r="A19" s="254" t="s">
        <v>531</v>
      </c>
      <c r="B19" s="255">
        <v>0</v>
      </c>
      <c r="C19" s="255">
        <v>-54</v>
      </c>
      <c r="D19" s="256" t="s">
        <v>4</v>
      </c>
      <c r="E19" s="255">
        <v>-1863</v>
      </c>
      <c r="F19" s="255">
        <v>-54</v>
      </c>
      <c r="G19" s="256" t="s">
        <v>4</v>
      </c>
      <c r="H19" s="413"/>
      <c r="I19" s="290"/>
      <c r="J19" s="290"/>
      <c r="K19" s="290"/>
      <c r="L19" s="290"/>
      <c r="M19" s="290"/>
      <c r="N19" s="290"/>
      <c r="O19" s="290"/>
      <c r="P19" s="290"/>
      <c r="Q19" s="290"/>
      <c r="R19" s="290"/>
      <c r="S19" s="290"/>
      <c r="T19" s="290"/>
      <c r="U19" s="290"/>
      <c r="V19" s="290"/>
      <c r="W19" s="290"/>
      <c r="X19" s="290"/>
      <c r="Y19" s="290"/>
      <c r="Z19" s="290"/>
      <c r="AA19" s="290"/>
    </row>
    <row r="20" spans="1:27" ht="12.75" thickBot="1" x14ac:dyDescent="0.25">
      <c r="A20" s="251" t="s">
        <v>532</v>
      </c>
      <c r="B20" s="252">
        <f>SUM(B15:B19)</f>
        <v>-2005</v>
      </c>
      <c r="C20" s="252">
        <f>SUM(C15:C19)</f>
        <v>6036</v>
      </c>
      <c r="D20" s="250" t="s">
        <v>4</v>
      </c>
      <c r="E20" s="252">
        <f>SUM(E15:E19)</f>
        <v>-45742</v>
      </c>
      <c r="F20" s="252">
        <f>SUM(F15:F19)</f>
        <v>-1280</v>
      </c>
      <c r="G20" s="250" t="s">
        <v>4</v>
      </c>
      <c r="H20" s="413"/>
      <c r="I20" s="290"/>
      <c r="J20" s="290"/>
      <c r="K20" s="290"/>
      <c r="L20" s="290"/>
      <c r="M20" s="290"/>
      <c r="N20" s="290"/>
      <c r="O20" s="290"/>
      <c r="P20" s="290"/>
      <c r="Q20" s="290"/>
      <c r="R20" s="290"/>
      <c r="S20" s="290"/>
      <c r="T20" s="290"/>
      <c r="U20" s="290"/>
      <c r="V20" s="290"/>
      <c r="W20" s="290"/>
      <c r="X20" s="290"/>
      <c r="Y20" s="290"/>
      <c r="Z20" s="290"/>
      <c r="AA20" s="290"/>
    </row>
    <row r="21" spans="1:27" ht="12.75" thickBot="1" x14ac:dyDescent="0.25">
      <c r="A21" s="251" t="s">
        <v>305</v>
      </c>
      <c r="B21" s="252">
        <f>B20</f>
        <v>-2005</v>
      </c>
      <c r="C21" s="252">
        <f>C20</f>
        <v>6036</v>
      </c>
      <c r="D21" s="250" t="s">
        <v>4</v>
      </c>
      <c r="E21" s="252">
        <f>E20</f>
        <v>-45742</v>
      </c>
      <c r="F21" s="252">
        <f>F20</f>
        <v>-1280</v>
      </c>
      <c r="G21" s="250" t="s">
        <v>4</v>
      </c>
      <c r="H21" s="413"/>
      <c r="I21" s="290"/>
      <c r="J21" s="290"/>
      <c r="K21" s="290"/>
      <c r="L21" s="290"/>
      <c r="M21" s="290"/>
      <c r="N21" s="290"/>
      <c r="O21" s="290"/>
      <c r="P21" s="290"/>
      <c r="Q21" s="290"/>
      <c r="R21" s="290"/>
      <c r="S21" s="290"/>
      <c r="T21" s="290"/>
      <c r="U21" s="290"/>
      <c r="V21" s="290"/>
      <c r="W21" s="290"/>
      <c r="X21" s="290"/>
      <c r="Y21" s="290"/>
      <c r="Z21" s="290"/>
      <c r="AA21" s="290"/>
    </row>
    <row r="22" spans="1:27" x14ac:dyDescent="0.2">
      <c r="I22" s="290"/>
      <c r="J22" s="290"/>
      <c r="K22" s="290"/>
    </row>
    <row r="23" spans="1:27" x14ac:dyDescent="0.2">
      <c r="I23" s="290"/>
      <c r="J23" s="290"/>
      <c r="K23" s="290"/>
    </row>
    <row r="24" spans="1:27" ht="12.75" thickBot="1" x14ac:dyDescent="0.25">
      <c r="A24" s="339" t="s">
        <v>193</v>
      </c>
      <c r="B24" s="340"/>
      <c r="C24" s="340"/>
      <c r="D24" s="340"/>
      <c r="E24" s="340"/>
      <c r="F24" s="340"/>
      <c r="G24" s="340"/>
      <c r="I24" s="290"/>
      <c r="J24" s="290"/>
      <c r="K24" s="290"/>
    </row>
    <row r="25" spans="1:27" ht="12.75" thickBot="1" x14ac:dyDescent="0.25">
      <c r="A25" s="248" t="s">
        <v>0</v>
      </c>
      <c r="B25" s="249" t="s">
        <v>152</v>
      </c>
      <c r="C25" s="249" t="s">
        <v>153</v>
      </c>
      <c r="D25" s="250" t="s">
        <v>3</v>
      </c>
      <c r="E25" s="249" t="s">
        <v>154</v>
      </c>
      <c r="F25" s="249" t="s">
        <v>155</v>
      </c>
      <c r="G25" s="250" t="s">
        <v>3</v>
      </c>
      <c r="H25" s="238"/>
      <c r="I25" s="290"/>
      <c r="J25" s="290"/>
      <c r="K25" s="249"/>
      <c r="L25" s="249"/>
    </row>
    <row r="26" spans="1:27" ht="12.75" thickBot="1" x14ac:dyDescent="0.25">
      <c r="A26" s="254" t="s">
        <v>533</v>
      </c>
      <c r="B26" s="255">
        <v>89</v>
      </c>
      <c r="C26" s="255">
        <v>2358</v>
      </c>
      <c r="D26" s="256">
        <v>-0.96199999999999997</v>
      </c>
      <c r="E26" s="255">
        <v>-234</v>
      </c>
      <c r="F26" s="255">
        <v>9554</v>
      </c>
      <c r="G26" s="256" t="s">
        <v>4</v>
      </c>
      <c r="H26" s="432"/>
      <c r="I26" s="433"/>
      <c r="J26" s="433"/>
      <c r="K26" s="284"/>
      <c r="L26" s="284"/>
      <c r="M26" s="284"/>
      <c r="N26" s="284"/>
    </row>
    <row r="27" spans="1:27" ht="12.75" thickBot="1" x14ac:dyDescent="0.25">
      <c r="A27" s="254" t="s">
        <v>534</v>
      </c>
      <c r="B27" s="255">
        <v>-317</v>
      </c>
      <c r="C27" s="255">
        <v>194</v>
      </c>
      <c r="D27" s="256" t="s">
        <v>4</v>
      </c>
      <c r="E27" s="255">
        <v>2345</v>
      </c>
      <c r="F27" s="255">
        <v>208</v>
      </c>
      <c r="G27" s="256" t="s">
        <v>4</v>
      </c>
      <c r="H27" s="432"/>
      <c r="I27" s="433"/>
      <c r="J27" s="433"/>
      <c r="K27" s="284"/>
      <c r="L27" s="284"/>
      <c r="M27" s="284"/>
      <c r="N27" s="284"/>
    </row>
    <row r="28" spans="1:27" ht="12.75" thickBot="1" x14ac:dyDescent="0.25">
      <c r="A28" s="254" t="s">
        <v>535</v>
      </c>
      <c r="B28" s="255">
        <v>-288</v>
      </c>
      <c r="C28" s="255">
        <v>-1018</v>
      </c>
      <c r="D28" s="256">
        <v>-0.71699999999999997</v>
      </c>
      <c r="E28" s="255">
        <v>-1254</v>
      </c>
      <c r="F28" s="255">
        <v>-2670</v>
      </c>
      <c r="G28" s="256">
        <v>-0.53</v>
      </c>
      <c r="H28" s="432"/>
      <c r="I28" s="433"/>
      <c r="J28" s="433"/>
      <c r="K28" s="284"/>
      <c r="L28" s="284"/>
      <c r="M28" s="284"/>
      <c r="N28" s="284"/>
    </row>
    <row r="29" spans="1:27" ht="12.75" thickBot="1" x14ac:dyDescent="0.25">
      <c r="A29" s="254" t="s">
        <v>265</v>
      </c>
      <c r="B29" s="255">
        <v>-1702</v>
      </c>
      <c r="C29" s="255">
        <v>-1815</v>
      </c>
      <c r="D29" s="256">
        <v>-6.2E-2</v>
      </c>
      <c r="E29" s="255">
        <v>-2638</v>
      </c>
      <c r="F29" s="255">
        <v>-4923</v>
      </c>
      <c r="G29" s="256">
        <v>-0.46400000000000002</v>
      </c>
      <c r="H29" s="432"/>
      <c r="I29" s="433"/>
      <c r="J29" s="433"/>
      <c r="K29" s="284"/>
      <c r="L29" s="284"/>
      <c r="M29" s="284"/>
      <c r="N29" s="284"/>
    </row>
    <row r="30" spans="1:27" ht="12.75" thickBot="1" x14ac:dyDescent="0.25">
      <c r="A30" s="251" t="s">
        <v>204</v>
      </c>
      <c r="B30" s="252">
        <v>-2218</v>
      </c>
      <c r="C30" s="252">
        <v>-281</v>
      </c>
      <c r="D30" s="250" t="s">
        <v>4</v>
      </c>
      <c r="E30" s="252">
        <v>-1781</v>
      </c>
      <c r="F30" s="252">
        <v>2169</v>
      </c>
      <c r="G30" s="250" t="s">
        <v>4</v>
      </c>
      <c r="H30" s="432"/>
      <c r="I30" s="433"/>
      <c r="J30" s="433"/>
      <c r="K30" s="284"/>
      <c r="L30" s="284"/>
      <c r="M30" s="284"/>
      <c r="N30" s="284"/>
    </row>
    <row r="31" spans="1:27" ht="12.75" thickBot="1" x14ac:dyDescent="0.25">
      <c r="A31" s="254" t="s">
        <v>536</v>
      </c>
      <c r="B31" s="255">
        <v>2441</v>
      </c>
      <c r="C31" s="255">
        <v>113127</v>
      </c>
      <c r="D31" s="256">
        <v>-0.97799999999999998</v>
      </c>
      <c r="E31" s="255">
        <v>4284</v>
      </c>
      <c r="F31" s="255">
        <v>119973</v>
      </c>
      <c r="G31" s="256">
        <v>-0.96399999999999997</v>
      </c>
      <c r="H31" s="432"/>
      <c r="I31" s="433"/>
      <c r="J31" s="433"/>
      <c r="K31" s="284"/>
      <c r="L31" s="284"/>
      <c r="M31" s="284"/>
      <c r="N31" s="284"/>
    </row>
    <row r="32" spans="1:27" ht="12.75" thickBot="1" x14ac:dyDescent="0.25">
      <c r="A32" s="254" t="s">
        <v>537</v>
      </c>
      <c r="B32" s="255">
        <v>833</v>
      </c>
      <c r="C32" s="255">
        <v>-428</v>
      </c>
      <c r="D32" s="256" t="s">
        <v>4</v>
      </c>
      <c r="E32" s="255">
        <v>-1460</v>
      </c>
      <c r="F32" s="255">
        <v>-1853</v>
      </c>
      <c r="G32" s="256">
        <v>-0.21199999999999999</v>
      </c>
      <c r="H32" s="432"/>
      <c r="I32" s="433"/>
      <c r="J32" s="433"/>
      <c r="K32" s="284"/>
      <c r="L32" s="284"/>
      <c r="M32" s="284"/>
      <c r="N32" s="284"/>
    </row>
    <row r="33" spans="1:14" ht="12.75" thickBot="1" x14ac:dyDescent="0.25">
      <c r="A33" s="254" t="s">
        <v>506</v>
      </c>
      <c r="B33" s="255">
        <v>0</v>
      </c>
      <c r="C33" s="255">
        <v>462</v>
      </c>
      <c r="D33" s="256" t="s">
        <v>4</v>
      </c>
      <c r="E33" s="255">
        <v>0</v>
      </c>
      <c r="F33" s="255">
        <v>986</v>
      </c>
      <c r="G33" s="256" t="s">
        <v>4</v>
      </c>
      <c r="H33" s="432"/>
      <c r="I33" s="433"/>
      <c r="J33" s="433"/>
      <c r="K33" s="284"/>
      <c r="L33" s="284"/>
      <c r="M33" s="284"/>
      <c r="N33" s="284"/>
    </row>
    <row r="34" spans="1:14" ht="12.75" thickBot="1" x14ac:dyDescent="0.25">
      <c r="A34" s="254" t="s">
        <v>264</v>
      </c>
      <c r="B34" s="255">
        <v>26</v>
      </c>
      <c r="C34" s="255">
        <v>0</v>
      </c>
      <c r="D34" s="256" t="s">
        <v>4</v>
      </c>
      <c r="E34" s="255">
        <v>341</v>
      </c>
      <c r="F34" s="255">
        <v>0</v>
      </c>
      <c r="G34" s="256" t="s">
        <v>4</v>
      </c>
      <c r="H34" s="432"/>
      <c r="I34" s="433"/>
      <c r="J34" s="433"/>
    </row>
    <row r="35" spans="1:14" ht="12.75" thickBot="1" x14ac:dyDescent="0.25">
      <c r="A35" s="254" t="s">
        <v>538</v>
      </c>
      <c r="B35" s="255">
        <v>0</v>
      </c>
      <c r="C35" s="255">
        <v>-46575</v>
      </c>
      <c r="D35" s="256" t="s">
        <v>4</v>
      </c>
      <c r="E35" s="255"/>
      <c r="F35" s="255">
        <v>-46575</v>
      </c>
      <c r="G35" s="256" t="s">
        <v>4</v>
      </c>
      <c r="H35" s="432"/>
      <c r="I35" s="433"/>
      <c r="J35" s="433"/>
      <c r="K35" s="284"/>
      <c r="L35" s="284"/>
      <c r="M35" s="284"/>
      <c r="N35" s="284"/>
    </row>
    <row r="36" spans="1:14" ht="12.75" thickBot="1" x14ac:dyDescent="0.25">
      <c r="A36" s="251" t="s">
        <v>310</v>
      </c>
      <c r="B36" s="252">
        <v>3300</v>
      </c>
      <c r="C36" s="252">
        <v>66586</v>
      </c>
      <c r="D36" s="250">
        <v>-0.95</v>
      </c>
      <c r="E36" s="252">
        <v>3165</v>
      </c>
      <c r="F36" s="252">
        <v>72531</v>
      </c>
      <c r="G36" s="250">
        <v>-0.95599999999999996</v>
      </c>
      <c r="H36" s="432"/>
      <c r="I36" s="433"/>
      <c r="J36" s="433"/>
      <c r="K36" s="284"/>
      <c r="L36" s="284"/>
      <c r="M36" s="284"/>
      <c r="N36" s="284"/>
    </row>
    <row r="37" spans="1:14" ht="12.75" thickBot="1" x14ac:dyDescent="0.25">
      <c r="A37" s="254" t="s">
        <v>363</v>
      </c>
      <c r="B37" s="255">
        <v>-2801</v>
      </c>
      <c r="C37" s="255">
        <v>436</v>
      </c>
      <c r="D37" s="256" t="s">
        <v>4</v>
      </c>
      <c r="E37" s="255">
        <v>-4741</v>
      </c>
      <c r="F37" s="255">
        <v>-37</v>
      </c>
      <c r="G37" s="256" t="s">
        <v>4</v>
      </c>
      <c r="H37" s="432"/>
      <c r="I37" s="433"/>
      <c r="J37" s="433"/>
      <c r="K37" s="284"/>
      <c r="L37" s="284"/>
      <c r="M37" s="284"/>
      <c r="N37" s="284"/>
    </row>
    <row r="38" spans="1:14" ht="12.75" thickBot="1" x14ac:dyDescent="0.25">
      <c r="A38" s="254" t="s">
        <v>539</v>
      </c>
      <c r="B38" s="255">
        <v>1507</v>
      </c>
      <c r="C38" s="255">
        <v>1443</v>
      </c>
      <c r="D38" s="256">
        <v>4.3999999999999997E-2</v>
      </c>
      <c r="E38" s="255">
        <v>-679</v>
      </c>
      <c r="F38" s="255">
        <v>1993</v>
      </c>
      <c r="G38" s="256" t="s">
        <v>4</v>
      </c>
      <c r="H38" s="432"/>
      <c r="I38" s="433"/>
      <c r="J38" s="433"/>
      <c r="K38" s="284"/>
      <c r="L38" s="284"/>
      <c r="M38" s="284"/>
      <c r="N38" s="284"/>
    </row>
    <row r="39" spans="1:14" ht="12.75" thickBot="1" x14ac:dyDescent="0.25">
      <c r="A39" s="254" t="s">
        <v>274</v>
      </c>
      <c r="B39" s="255">
        <v>-1423</v>
      </c>
      <c r="C39" s="255">
        <v>-3642</v>
      </c>
      <c r="D39" s="256">
        <v>-0.60899999999999999</v>
      </c>
      <c r="E39" s="255">
        <v>-6900</v>
      </c>
      <c r="F39" s="255">
        <v>-14172</v>
      </c>
      <c r="G39" s="256">
        <v>-0.51300000000000001</v>
      </c>
      <c r="H39" s="432"/>
      <c r="I39" s="433"/>
      <c r="J39" s="433"/>
      <c r="K39" s="284"/>
      <c r="L39" s="284"/>
      <c r="M39" s="284"/>
      <c r="N39" s="284"/>
    </row>
    <row r="40" spans="1:14" ht="12.75" thickBot="1" x14ac:dyDescent="0.25">
      <c r="A40" s="254" t="s">
        <v>312</v>
      </c>
      <c r="B40" s="255">
        <v>0</v>
      </c>
      <c r="C40" s="255">
        <v>-39</v>
      </c>
      <c r="D40" s="256" t="s">
        <v>4</v>
      </c>
      <c r="E40" s="255">
        <v>-4</v>
      </c>
      <c r="F40" s="255">
        <v>-43</v>
      </c>
      <c r="G40" s="256">
        <v>-0.90700000000000003</v>
      </c>
      <c r="H40" s="432"/>
      <c r="I40" s="433"/>
      <c r="J40" s="433"/>
      <c r="K40" s="284"/>
      <c r="L40" s="284"/>
      <c r="M40" s="284"/>
      <c r="N40" s="284"/>
    </row>
    <row r="41" spans="1:14" ht="12.75" thickBot="1" x14ac:dyDescent="0.25">
      <c r="A41" s="254" t="s">
        <v>511</v>
      </c>
      <c r="B41" s="255">
        <v>0</v>
      </c>
      <c r="C41" s="255">
        <v>-335</v>
      </c>
      <c r="D41" s="256" t="s">
        <v>4</v>
      </c>
      <c r="E41" s="255">
        <v>-711</v>
      </c>
      <c r="F41" s="255">
        <v>-335</v>
      </c>
      <c r="G41" s="256" t="s">
        <v>4</v>
      </c>
      <c r="H41" s="432"/>
      <c r="I41" s="433"/>
      <c r="J41" s="433"/>
      <c r="K41" s="284"/>
      <c r="L41" s="284"/>
      <c r="M41" s="284"/>
      <c r="N41" s="284"/>
    </row>
    <row r="42" spans="1:14" ht="12.75" thickBot="1" x14ac:dyDescent="0.25">
      <c r="A42" s="251" t="s">
        <v>218</v>
      </c>
      <c r="B42" s="252">
        <v>-2717</v>
      </c>
      <c r="C42" s="252">
        <v>-2137</v>
      </c>
      <c r="D42" s="250">
        <v>0.27100000000000002</v>
      </c>
      <c r="E42" s="252">
        <v>-13035</v>
      </c>
      <c r="F42" s="252">
        <v>-12594</v>
      </c>
      <c r="G42" s="250">
        <v>3.5000000000000003E-2</v>
      </c>
      <c r="H42" s="432"/>
      <c r="I42" s="433"/>
      <c r="J42" s="433"/>
      <c r="K42" s="284"/>
      <c r="L42" s="284"/>
      <c r="M42" s="284"/>
      <c r="N42" s="284"/>
    </row>
    <row r="43" spans="1:14" ht="12.75" thickBot="1" x14ac:dyDescent="0.25">
      <c r="A43" s="254" t="s">
        <v>333</v>
      </c>
      <c r="B43" s="255">
        <v>-438</v>
      </c>
      <c r="C43" s="255">
        <v>-45</v>
      </c>
      <c r="D43" s="256" t="s">
        <v>4</v>
      </c>
      <c r="E43" s="255">
        <v>-1222</v>
      </c>
      <c r="F43" s="255">
        <v>-306</v>
      </c>
      <c r="G43" s="256" t="s">
        <v>4</v>
      </c>
      <c r="H43" s="432"/>
      <c r="I43" s="433"/>
      <c r="J43" s="433"/>
      <c r="K43" s="284"/>
      <c r="L43" s="284"/>
      <c r="M43" s="284"/>
      <c r="N43" s="284"/>
    </row>
    <row r="44" spans="1:14" ht="12.75" thickBot="1" x14ac:dyDescent="0.25">
      <c r="A44" s="251" t="s">
        <v>279</v>
      </c>
      <c r="B44" s="252">
        <v>-2073</v>
      </c>
      <c r="C44" s="252">
        <v>64123</v>
      </c>
      <c r="D44" s="250" t="s">
        <v>4</v>
      </c>
      <c r="E44" s="252">
        <v>-12873</v>
      </c>
      <c r="F44" s="252">
        <v>61800</v>
      </c>
      <c r="G44" s="250" t="s">
        <v>4</v>
      </c>
      <c r="H44" s="432"/>
      <c r="I44" s="433"/>
      <c r="J44" s="433"/>
      <c r="K44" s="284"/>
      <c r="L44" s="284"/>
      <c r="M44" s="284"/>
      <c r="N44" s="284"/>
    </row>
    <row r="45" spans="1:14" ht="12.75" thickBot="1" x14ac:dyDescent="0.25">
      <c r="A45" s="251" t="s">
        <v>280</v>
      </c>
      <c r="B45" s="252">
        <v>9558</v>
      </c>
      <c r="C45" s="252">
        <v>3203</v>
      </c>
      <c r="D45" s="250" t="s">
        <v>4</v>
      </c>
      <c r="E45" s="252">
        <v>20358</v>
      </c>
      <c r="F45" s="252">
        <v>5526</v>
      </c>
      <c r="G45" s="250" t="s">
        <v>4</v>
      </c>
      <c r="H45" s="432"/>
      <c r="I45" s="433"/>
      <c r="J45" s="433"/>
      <c r="K45" s="284"/>
      <c r="L45" s="284"/>
      <c r="M45" s="284"/>
      <c r="N45" s="284"/>
    </row>
    <row r="46" spans="1:14" ht="12.75" thickBot="1" x14ac:dyDescent="0.25">
      <c r="A46" s="251" t="s">
        <v>281</v>
      </c>
      <c r="B46" s="252">
        <v>7485</v>
      </c>
      <c r="C46" s="252">
        <v>67326</v>
      </c>
      <c r="D46" s="250">
        <v>-0.88900000000000001</v>
      </c>
      <c r="E46" s="252">
        <v>7485</v>
      </c>
      <c r="F46" s="252">
        <v>67326</v>
      </c>
      <c r="G46" s="250">
        <v>-0.88900000000000001</v>
      </c>
      <c r="H46" s="432"/>
      <c r="I46" s="433"/>
      <c r="J46" s="433"/>
      <c r="K46" s="284"/>
      <c r="L46" s="284"/>
      <c r="M46" s="284"/>
      <c r="N46" s="284"/>
    </row>
    <row r="47" spans="1:14" x14ac:dyDescent="0.2">
      <c r="B47" s="284"/>
      <c r="C47" s="284"/>
    </row>
    <row r="48" spans="1:14" x14ac:dyDescent="0.2">
      <c r="B48" s="284"/>
      <c r="C48" s="284"/>
    </row>
    <row r="49" spans="1:13" ht="12.75" thickBot="1" x14ac:dyDescent="0.25">
      <c r="A49" s="339" t="s">
        <v>224</v>
      </c>
      <c r="B49" s="340"/>
      <c r="C49" s="340"/>
      <c r="D49" s="340"/>
      <c r="E49" s="340"/>
      <c r="F49" s="340"/>
      <c r="K49" s="290"/>
    </row>
    <row r="50" spans="1:13" ht="12.75" thickBot="1" x14ac:dyDescent="0.25">
      <c r="A50" s="248" t="s">
        <v>0</v>
      </c>
      <c r="B50" s="359" t="s">
        <v>145</v>
      </c>
      <c r="C50" s="359" t="s">
        <v>115</v>
      </c>
      <c r="D50" s="271" t="s">
        <v>3</v>
      </c>
      <c r="E50" s="359" t="s">
        <v>99</v>
      </c>
      <c r="F50" s="271" t="s">
        <v>3</v>
      </c>
      <c r="K50" s="290"/>
    </row>
    <row r="51" spans="1:13" ht="12.75" thickBot="1" x14ac:dyDescent="0.25">
      <c r="A51" s="254" t="s">
        <v>315</v>
      </c>
      <c r="B51" s="255">
        <v>7485</v>
      </c>
      <c r="C51" s="255">
        <v>9558</v>
      </c>
      <c r="D51" s="256">
        <v>-0.217</v>
      </c>
      <c r="E51" s="255">
        <v>20358</v>
      </c>
      <c r="F51" s="256">
        <v>-0.63200000000000001</v>
      </c>
      <c r="G51" s="274"/>
      <c r="H51" s="273"/>
      <c r="I51" s="273"/>
      <c r="J51" s="273"/>
      <c r="K51" s="290"/>
    </row>
    <row r="52" spans="1:13" ht="12.75" thickBot="1" x14ac:dyDescent="0.25">
      <c r="A52" s="254" t="s">
        <v>431</v>
      </c>
      <c r="B52" s="255">
        <v>115</v>
      </c>
      <c r="C52" s="255">
        <v>115</v>
      </c>
      <c r="D52" s="256" t="s">
        <v>4</v>
      </c>
      <c r="E52" s="255">
        <v>115</v>
      </c>
      <c r="F52" s="256" t="s">
        <v>4</v>
      </c>
      <c r="G52" s="274"/>
      <c r="H52" s="273"/>
      <c r="I52" s="273"/>
      <c r="J52" s="273"/>
      <c r="K52" s="290"/>
    </row>
    <row r="53" spans="1:13" ht="12.75" thickBot="1" x14ac:dyDescent="0.25">
      <c r="A53" s="254" t="s">
        <v>540</v>
      </c>
      <c r="B53" s="255">
        <v>2768</v>
      </c>
      <c r="C53" s="255">
        <v>3000</v>
      </c>
      <c r="D53" s="256">
        <v>-7.6999999999999999E-2</v>
      </c>
      <c r="E53" s="255">
        <v>3568</v>
      </c>
      <c r="F53" s="256">
        <v>-0.224</v>
      </c>
      <c r="G53" s="274"/>
      <c r="H53" s="273"/>
      <c r="I53" s="273"/>
      <c r="J53" s="273"/>
      <c r="K53" s="290"/>
    </row>
    <row r="54" spans="1:13" ht="12.75" thickBot="1" x14ac:dyDescent="0.25">
      <c r="A54" s="254" t="s">
        <v>541</v>
      </c>
      <c r="B54" s="255">
        <v>181169</v>
      </c>
      <c r="C54" s="255">
        <v>188835</v>
      </c>
      <c r="D54" s="256">
        <v>-4.1000000000000002E-2</v>
      </c>
      <c r="E54" s="255">
        <v>239693</v>
      </c>
      <c r="F54" s="256">
        <v>-0.24399999999999999</v>
      </c>
      <c r="G54" s="274"/>
      <c r="H54" s="273"/>
      <c r="I54" s="273"/>
      <c r="J54" s="273"/>
      <c r="K54" s="290"/>
    </row>
    <row r="55" spans="1:13" ht="12.75" thickBot="1" x14ac:dyDescent="0.25">
      <c r="A55" s="434" t="s">
        <v>542</v>
      </c>
      <c r="B55" s="260">
        <v>41413</v>
      </c>
      <c r="C55" s="260">
        <v>42375</v>
      </c>
      <c r="D55" s="256">
        <v>-2.3E-2</v>
      </c>
      <c r="E55" s="260">
        <v>51349</v>
      </c>
      <c r="F55" s="256">
        <v>-0.193</v>
      </c>
      <c r="G55" s="274"/>
      <c r="H55" s="273"/>
      <c r="I55" s="273"/>
      <c r="J55" s="273"/>
      <c r="K55" s="273"/>
    </row>
    <row r="56" spans="1:13" ht="12.75" thickBot="1" x14ac:dyDescent="0.25">
      <c r="A56" s="434" t="s">
        <v>543</v>
      </c>
      <c r="B56" s="260">
        <v>139756</v>
      </c>
      <c r="C56" s="260">
        <v>146460</v>
      </c>
      <c r="D56" s="256">
        <v>-4.5999999999999999E-2</v>
      </c>
      <c r="E56" s="260">
        <v>188344</v>
      </c>
      <c r="F56" s="256">
        <v>-0.25800000000000001</v>
      </c>
      <c r="G56" s="274"/>
      <c r="H56" s="273"/>
      <c r="I56" s="273"/>
      <c r="J56" s="273"/>
      <c r="K56" s="273"/>
    </row>
    <row r="57" spans="1:13" ht="12.75" thickBot="1" x14ac:dyDescent="0.25">
      <c r="A57" s="254" t="s">
        <v>544</v>
      </c>
      <c r="B57" s="255">
        <v>223</v>
      </c>
      <c r="C57" s="255">
        <v>2755</v>
      </c>
      <c r="D57" s="256">
        <v>-0.91900000000000004</v>
      </c>
      <c r="E57" s="255">
        <v>2782</v>
      </c>
      <c r="F57" s="256">
        <v>-0.92</v>
      </c>
      <c r="G57" s="274"/>
      <c r="H57" s="273"/>
      <c r="I57" s="273"/>
      <c r="J57" s="273"/>
      <c r="K57" s="273"/>
      <c r="L57" s="284"/>
      <c r="M57" s="284"/>
    </row>
    <row r="58" spans="1:13" ht="12.75" thickBot="1" x14ac:dyDescent="0.25">
      <c r="A58" s="254" t="s">
        <v>437</v>
      </c>
      <c r="B58" s="255">
        <v>3576</v>
      </c>
      <c r="C58" s="255">
        <v>16132</v>
      </c>
      <c r="D58" s="256">
        <v>-0.77800000000000002</v>
      </c>
      <c r="E58" s="255">
        <v>11434</v>
      </c>
      <c r="F58" s="256">
        <v>-0.68700000000000006</v>
      </c>
      <c r="G58" s="274"/>
      <c r="H58" s="273"/>
      <c r="I58" s="273"/>
      <c r="J58" s="273"/>
      <c r="K58" s="273"/>
      <c r="L58" s="284"/>
      <c r="M58" s="284"/>
    </row>
    <row r="59" spans="1:13" ht="12.75" thickBot="1" x14ac:dyDescent="0.25">
      <c r="A59" s="251" t="s">
        <v>286</v>
      </c>
      <c r="B59" s="252">
        <v>195336</v>
      </c>
      <c r="C59" s="252">
        <v>220395</v>
      </c>
      <c r="D59" s="250">
        <v>-0.114</v>
      </c>
      <c r="E59" s="252">
        <v>277948</v>
      </c>
      <c r="F59" s="250">
        <v>-0.29699999999999999</v>
      </c>
      <c r="G59" s="274"/>
      <c r="H59" s="273"/>
      <c r="I59" s="273"/>
      <c r="J59" s="273"/>
      <c r="K59" s="273"/>
      <c r="L59" s="284"/>
      <c r="M59" s="284"/>
    </row>
    <row r="60" spans="1:13" ht="12.75" thickBot="1" x14ac:dyDescent="0.25">
      <c r="A60" s="254" t="s">
        <v>325</v>
      </c>
      <c r="B60" s="255">
        <v>70067</v>
      </c>
      <c r="C60" s="255">
        <v>80691</v>
      </c>
      <c r="D60" s="256">
        <v>-0.13200000000000001</v>
      </c>
      <c r="E60" s="255">
        <v>179803</v>
      </c>
      <c r="F60" s="256">
        <v>-0.61</v>
      </c>
      <c r="G60" s="274"/>
      <c r="H60" s="273"/>
      <c r="I60" s="273"/>
      <c r="J60" s="273"/>
      <c r="K60" s="273"/>
      <c r="L60" s="284"/>
      <c r="M60" s="284"/>
    </row>
    <row r="61" spans="1:13" ht="12.75" thickBot="1" x14ac:dyDescent="0.25">
      <c r="A61" s="254" t="s">
        <v>545</v>
      </c>
      <c r="B61" s="255">
        <v>45233</v>
      </c>
      <c r="C61" s="255">
        <v>45828</v>
      </c>
      <c r="D61" s="256">
        <v>-1.2999999999999999E-2</v>
      </c>
      <c r="E61" s="255">
        <v>48396</v>
      </c>
      <c r="F61" s="256">
        <v>-6.5000000000000002E-2</v>
      </c>
      <c r="G61" s="274"/>
      <c r="H61" s="273"/>
      <c r="I61" s="273"/>
      <c r="J61" s="273"/>
      <c r="K61" s="273"/>
      <c r="L61" s="284"/>
      <c r="M61" s="284"/>
    </row>
    <row r="62" spans="1:13" ht="12.75" thickBot="1" x14ac:dyDescent="0.25">
      <c r="A62" s="254" t="s">
        <v>546</v>
      </c>
      <c r="B62" s="255">
        <v>6238</v>
      </c>
      <c r="C62" s="255">
        <v>16264</v>
      </c>
      <c r="D62" s="256">
        <v>-0.61599999999999999</v>
      </c>
      <c r="E62" s="255">
        <v>16693</v>
      </c>
      <c r="F62" s="256">
        <v>-0.626</v>
      </c>
      <c r="G62" s="274"/>
      <c r="H62" s="273"/>
      <c r="I62" s="273"/>
      <c r="J62" s="273"/>
      <c r="K62" s="273"/>
      <c r="L62" s="284"/>
      <c r="M62" s="284"/>
    </row>
    <row r="63" spans="1:13" ht="12.75" thickBot="1" x14ac:dyDescent="0.25">
      <c r="A63" s="251" t="s">
        <v>291</v>
      </c>
      <c r="B63" s="252">
        <v>121538</v>
      </c>
      <c r="C63" s="252">
        <v>142783</v>
      </c>
      <c r="D63" s="250">
        <v>-0.14899999999999999</v>
      </c>
      <c r="E63" s="252">
        <v>244892</v>
      </c>
      <c r="F63" s="250">
        <v>-0.504</v>
      </c>
      <c r="G63" s="274"/>
      <c r="H63" s="273"/>
      <c r="I63" s="273"/>
      <c r="J63" s="273"/>
      <c r="K63" s="273"/>
      <c r="L63" s="284"/>
      <c r="M63" s="284"/>
    </row>
    <row r="64" spans="1:13" ht="12.75" thickBot="1" x14ac:dyDescent="0.25">
      <c r="A64" s="251" t="s">
        <v>294</v>
      </c>
      <c r="B64" s="252">
        <v>73798</v>
      </c>
      <c r="C64" s="252">
        <v>77612</v>
      </c>
      <c r="D64" s="250">
        <v>-4.9000000000000002E-2</v>
      </c>
      <c r="E64" s="252">
        <v>33057</v>
      </c>
      <c r="F64" s="250" t="s">
        <v>4</v>
      </c>
      <c r="G64" s="274"/>
      <c r="H64" s="273"/>
      <c r="I64" s="273"/>
      <c r="J64" s="273"/>
      <c r="K64" s="273"/>
      <c r="L64" s="284"/>
      <c r="M64" s="284"/>
    </row>
    <row r="65" spans="1:13" ht="12.75" thickBot="1" x14ac:dyDescent="0.25">
      <c r="A65" s="251" t="s">
        <v>295</v>
      </c>
      <c r="B65" s="252">
        <v>195336</v>
      </c>
      <c r="C65" s="252">
        <v>220395</v>
      </c>
      <c r="D65" s="250">
        <v>-0.114</v>
      </c>
      <c r="E65" s="252">
        <v>277948</v>
      </c>
      <c r="F65" s="250">
        <v>-0.29699999999999999</v>
      </c>
      <c r="G65" s="274"/>
      <c r="H65" s="273"/>
      <c r="I65" s="273"/>
      <c r="J65" s="273"/>
      <c r="K65" s="273"/>
      <c r="L65" s="284"/>
      <c r="M65" s="284"/>
    </row>
    <row r="66" spans="1:13" x14ac:dyDescent="0.2">
      <c r="B66" s="284"/>
      <c r="C66" s="284"/>
      <c r="L66" s="284"/>
      <c r="M66" s="28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A2564-239B-45B9-BE6B-05AFB2B02287}">
  <sheetPr>
    <tabColor rgb="FF113A3F"/>
  </sheetPr>
  <dimension ref="A1:U54"/>
  <sheetViews>
    <sheetView showGridLines="0" zoomScale="80" zoomScaleNormal="80" workbookViewId="0">
      <pane ySplit="3" topLeftCell="A4" activePane="bottomLeft" state="frozen"/>
      <selection activeCell="A45" sqref="A45"/>
      <selection pane="bottomLeft"/>
    </sheetView>
  </sheetViews>
  <sheetFormatPr defaultColWidth="8.85546875" defaultRowHeight="14.25" x14ac:dyDescent="0.25"/>
  <cols>
    <col min="1" max="1" width="51.7109375" style="3" bestFit="1" customWidth="1"/>
    <col min="2" max="2" width="11.7109375" style="3" bestFit="1" customWidth="1"/>
    <col min="3" max="3" width="17.7109375" style="3" bestFit="1" customWidth="1"/>
    <col min="4" max="4" width="15.85546875" style="3" bestFit="1" customWidth="1"/>
    <col min="5" max="5" width="11.42578125" style="3" bestFit="1" customWidth="1"/>
    <col min="6" max="6" width="12.7109375" style="3" bestFit="1" customWidth="1"/>
    <col min="7" max="7" width="21.5703125" style="3" bestFit="1" customWidth="1"/>
    <col min="8" max="8" width="21.7109375" style="3" bestFit="1" customWidth="1"/>
    <col min="9" max="9" width="12" style="3" bestFit="1" customWidth="1"/>
    <col min="10" max="10" width="10.7109375" style="26" bestFit="1" customWidth="1"/>
    <col min="11" max="16384" width="8.85546875" style="3"/>
  </cols>
  <sheetData>
    <row r="1" spans="1:21" x14ac:dyDescent="0.25">
      <c r="A1" s="1" t="s">
        <v>2</v>
      </c>
    </row>
    <row r="2" spans="1:21" x14ac:dyDescent="0.25">
      <c r="A2" s="1" t="s">
        <v>147</v>
      </c>
    </row>
    <row r="3" spans="1:21" x14ac:dyDescent="0.25">
      <c r="A3" s="2" t="s">
        <v>0</v>
      </c>
      <c r="B3" s="9"/>
      <c r="C3" s="9"/>
      <c r="D3" s="9"/>
      <c r="E3" s="9"/>
      <c r="F3" s="9"/>
    </row>
    <row r="6" spans="1:21" x14ac:dyDescent="0.25">
      <c r="A6" s="452" t="s">
        <v>42</v>
      </c>
      <c r="B6" s="448" t="s">
        <v>115</v>
      </c>
      <c r="C6" s="454" t="s">
        <v>70</v>
      </c>
      <c r="D6" s="13" t="s">
        <v>58</v>
      </c>
      <c r="E6" s="13" t="s">
        <v>59</v>
      </c>
      <c r="F6" s="455" t="s">
        <v>61</v>
      </c>
      <c r="G6" s="454" t="s">
        <v>62</v>
      </c>
      <c r="H6" s="454" t="s">
        <v>63</v>
      </c>
      <c r="I6" s="448" t="s">
        <v>145</v>
      </c>
      <c r="J6" s="450" t="s">
        <v>14</v>
      </c>
    </row>
    <row r="7" spans="1:21" ht="29.25" thickBot="1" x14ac:dyDescent="0.3">
      <c r="A7" s="453"/>
      <c r="B7" s="449"/>
      <c r="C7" s="454"/>
      <c r="D7" s="13" t="s">
        <v>116</v>
      </c>
      <c r="E7" s="13" t="s">
        <v>60</v>
      </c>
      <c r="F7" s="455"/>
      <c r="G7" s="454"/>
      <c r="H7" s="454"/>
      <c r="I7" s="449"/>
      <c r="J7" s="450"/>
    </row>
    <row r="8" spans="1:21" ht="15" thickBot="1" x14ac:dyDescent="0.3">
      <c r="A8" s="100" t="s">
        <v>100</v>
      </c>
      <c r="B8" s="111"/>
      <c r="C8" s="112"/>
      <c r="D8" s="112"/>
      <c r="E8" s="99"/>
      <c r="F8" s="99"/>
      <c r="G8" s="99"/>
      <c r="H8" s="113"/>
      <c r="I8" s="111"/>
      <c r="J8" s="88"/>
    </row>
    <row r="9" spans="1:21" ht="15" thickBot="1" x14ac:dyDescent="0.3">
      <c r="A9" s="101" t="s">
        <v>64</v>
      </c>
      <c r="B9" s="114">
        <v>455719</v>
      </c>
      <c r="C9" s="81">
        <v>142450</v>
      </c>
      <c r="D9" s="81" t="s">
        <v>91</v>
      </c>
      <c r="E9" s="81" t="s">
        <v>91</v>
      </c>
      <c r="F9" s="81" t="s">
        <v>91</v>
      </c>
      <c r="G9" s="81" t="s">
        <v>91</v>
      </c>
      <c r="H9" s="82" t="s">
        <v>91</v>
      </c>
      <c r="I9" s="94">
        <v>598169</v>
      </c>
      <c r="J9" s="50">
        <v>0.313</v>
      </c>
      <c r="K9" s="31"/>
      <c r="L9" s="31"/>
      <c r="M9" s="31"/>
      <c r="N9" s="31"/>
      <c r="O9" s="31"/>
      <c r="P9" s="31"/>
      <c r="Q9" s="31"/>
      <c r="R9" s="31"/>
      <c r="S9" s="31"/>
      <c r="T9" s="31"/>
      <c r="U9" s="31"/>
    </row>
    <row r="10" spans="1:21" ht="15" thickBot="1" x14ac:dyDescent="0.3">
      <c r="A10" s="101" t="s">
        <v>28</v>
      </c>
      <c r="B10" s="126">
        <v>153000</v>
      </c>
      <c r="C10" s="61" t="s">
        <v>91</v>
      </c>
      <c r="D10" s="61" t="s">
        <v>91</v>
      </c>
      <c r="E10" s="61" t="s">
        <v>91</v>
      </c>
      <c r="F10" s="61" t="s">
        <v>91</v>
      </c>
      <c r="G10" s="61" t="s">
        <v>91</v>
      </c>
      <c r="H10" s="110" t="s">
        <v>91</v>
      </c>
      <c r="I10" s="109">
        <v>153000</v>
      </c>
      <c r="J10" s="107">
        <v>0</v>
      </c>
      <c r="K10" s="31"/>
      <c r="L10" s="31"/>
      <c r="M10" s="31"/>
      <c r="N10" s="31"/>
      <c r="O10" s="31"/>
      <c r="P10" s="31"/>
      <c r="Q10" s="31"/>
      <c r="R10" s="31"/>
      <c r="S10" s="31"/>
      <c r="T10" s="31"/>
      <c r="U10" s="31"/>
    </row>
    <row r="11" spans="1:21" ht="15" thickBot="1" x14ac:dyDescent="0.3">
      <c r="A11" s="100" t="s">
        <v>101</v>
      </c>
      <c r="B11" s="116">
        <v>608719</v>
      </c>
      <c r="C11" s="72">
        <v>142450</v>
      </c>
      <c r="D11" s="72" t="s">
        <v>91</v>
      </c>
      <c r="E11" s="72" t="s">
        <v>91</v>
      </c>
      <c r="F11" s="72" t="s">
        <v>91</v>
      </c>
      <c r="G11" s="72" t="s">
        <v>91</v>
      </c>
      <c r="H11" s="76" t="s">
        <v>91</v>
      </c>
      <c r="I11" s="77">
        <v>751169</v>
      </c>
      <c r="J11" s="51">
        <v>0.23400000000000001</v>
      </c>
      <c r="K11" s="31"/>
      <c r="L11" s="31"/>
      <c r="M11" s="31"/>
      <c r="N11" s="31"/>
      <c r="O11" s="31"/>
      <c r="P11" s="31"/>
      <c r="Q11" s="31"/>
      <c r="R11" s="31"/>
      <c r="S11" s="31"/>
      <c r="T11" s="31"/>
      <c r="U11" s="31"/>
    </row>
    <row r="12" spans="1:21" ht="15" thickBot="1" x14ac:dyDescent="0.3">
      <c r="A12" s="102" t="s">
        <v>117</v>
      </c>
      <c r="B12" s="41"/>
      <c r="C12" s="47">
        <v>0.23400000000000001</v>
      </c>
      <c r="D12" s="47">
        <v>0</v>
      </c>
      <c r="E12" s="47">
        <v>0</v>
      </c>
      <c r="F12" s="47">
        <v>0</v>
      </c>
      <c r="G12" s="47">
        <v>0</v>
      </c>
      <c r="H12" s="48">
        <v>0</v>
      </c>
      <c r="I12" s="49">
        <v>0.23400000000000001</v>
      </c>
      <c r="J12" s="51"/>
      <c r="K12" s="31"/>
      <c r="L12" s="31"/>
      <c r="M12" s="31"/>
      <c r="N12" s="31"/>
      <c r="O12" s="31"/>
      <c r="P12" s="31"/>
      <c r="Q12" s="31"/>
      <c r="R12" s="31"/>
      <c r="S12" s="31"/>
      <c r="T12" s="31"/>
      <c r="U12" s="31"/>
    </row>
    <row r="13" spans="1:21" ht="15" thickBot="1" x14ac:dyDescent="0.3">
      <c r="A13" s="100"/>
      <c r="B13" s="41"/>
      <c r="C13" s="127"/>
      <c r="D13" s="127"/>
      <c r="E13" s="127"/>
      <c r="F13" s="38"/>
      <c r="G13" s="127"/>
      <c r="H13" s="40"/>
      <c r="I13" s="41"/>
      <c r="J13" s="51"/>
      <c r="K13" s="31"/>
      <c r="L13" s="31"/>
      <c r="M13" s="31"/>
      <c r="N13" s="31"/>
      <c r="O13" s="31"/>
      <c r="P13" s="31"/>
      <c r="Q13" s="31"/>
      <c r="R13" s="31"/>
      <c r="S13" s="31"/>
      <c r="T13" s="31"/>
      <c r="U13" s="31"/>
    </row>
    <row r="14" spans="1:21" ht="15" thickBot="1" x14ac:dyDescent="0.3">
      <c r="A14" s="100" t="s">
        <v>8</v>
      </c>
      <c r="B14" s="41"/>
      <c r="C14" s="42"/>
      <c r="D14" s="42"/>
      <c r="E14" s="38"/>
      <c r="F14" s="38"/>
      <c r="G14" s="38"/>
      <c r="H14" s="40"/>
      <c r="I14" s="41"/>
      <c r="J14" s="51"/>
      <c r="K14" s="31"/>
      <c r="L14" s="31"/>
      <c r="M14" s="31"/>
      <c r="N14" s="31"/>
      <c r="O14" s="31"/>
      <c r="P14" s="31"/>
      <c r="Q14" s="31"/>
      <c r="R14" s="31"/>
      <c r="S14" s="31"/>
      <c r="T14" s="31"/>
      <c r="U14" s="31"/>
    </row>
    <row r="15" spans="1:21" ht="15" thickBot="1" x14ac:dyDescent="0.3">
      <c r="A15" s="100" t="s">
        <v>102</v>
      </c>
      <c r="B15" s="116">
        <v>1389193</v>
      </c>
      <c r="C15" s="72">
        <v>4897</v>
      </c>
      <c r="D15" s="72" t="s">
        <v>91</v>
      </c>
      <c r="E15" s="72" t="s">
        <v>91</v>
      </c>
      <c r="F15" s="72">
        <v>-30034</v>
      </c>
      <c r="G15" s="72" t="s">
        <v>91</v>
      </c>
      <c r="H15" s="76" t="s">
        <v>91</v>
      </c>
      <c r="I15" s="77">
        <v>1364056</v>
      </c>
      <c r="J15" s="51">
        <v>-1.7999999999999999E-2</v>
      </c>
      <c r="K15" s="31"/>
      <c r="L15" s="31"/>
      <c r="M15" s="31"/>
      <c r="N15" s="31"/>
      <c r="O15" s="31"/>
      <c r="P15" s="31"/>
      <c r="Q15" s="31"/>
      <c r="R15" s="31"/>
      <c r="S15" s="31"/>
      <c r="T15" s="31"/>
      <c r="U15" s="31"/>
    </row>
    <row r="16" spans="1:21" ht="15" thickBot="1" x14ac:dyDescent="0.3">
      <c r="A16" s="101" t="s">
        <v>65</v>
      </c>
      <c r="B16" s="117">
        <v>671027</v>
      </c>
      <c r="C16" s="69">
        <v>22229</v>
      </c>
      <c r="D16" s="69" t="s">
        <v>91</v>
      </c>
      <c r="E16" s="69" t="s">
        <v>91</v>
      </c>
      <c r="F16" s="69">
        <v>-16018</v>
      </c>
      <c r="G16" s="69" t="s">
        <v>91</v>
      </c>
      <c r="H16" s="78" t="s">
        <v>91</v>
      </c>
      <c r="I16" s="79">
        <v>677238</v>
      </c>
      <c r="J16" s="52">
        <v>8.9999999999999993E-3</v>
      </c>
      <c r="K16" s="31"/>
      <c r="L16" s="31"/>
      <c r="M16" s="31"/>
      <c r="N16" s="31"/>
      <c r="O16" s="31"/>
      <c r="P16" s="31"/>
      <c r="Q16" s="31"/>
      <c r="R16" s="31"/>
      <c r="S16" s="31"/>
      <c r="T16" s="31"/>
      <c r="U16" s="31"/>
    </row>
    <row r="17" spans="1:21" ht="15" thickBot="1" x14ac:dyDescent="0.3">
      <c r="A17" s="101" t="s">
        <v>98</v>
      </c>
      <c r="B17" s="117">
        <v>478046</v>
      </c>
      <c r="C17" s="69">
        <v>-32804</v>
      </c>
      <c r="D17" s="69" t="s">
        <v>91</v>
      </c>
      <c r="E17" s="69" t="s">
        <v>91</v>
      </c>
      <c r="F17" s="69">
        <v>-13015</v>
      </c>
      <c r="G17" s="69" t="s">
        <v>91</v>
      </c>
      <c r="H17" s="78" t="s">
        <v>91</v>
      </c>
      <c r="I17" s="79">
        <v>432227</v>
      </c>
      <c r="J17" s="52">
        <v>-9.6000000000000002E-2</v>
      </c>
      <c r="K17" s="31"/>
      <c r="L17" s="31"/>
      <c r="M17" s="31"/>
      <c r="N17" s="31"/>
      <c r="O17" s="31"/>
      <c r="P17" s="31"/>
      <c r="Q17" s="31"/>
      <c r="R17" s="31"/>
      <c r="S17" s="31"/>
      <c r="T17" s="31"/>
      <c r="U17" s="31"/>
    </row>
    <row r="18" spans="1:21" ht="15" thickBot="1" x14ac:dyDescent="0.3">
      <c r="A18" s="101" t="s">
        <v>66</v>
      </c>
      <c r="B18" s="117">
        <v>240120</v>
      </c>
      <c r="C18" s="69">
        <v>15472</v>
      </c>
      <c r="D18" s="69" t="s">
        <v>91</v>
      </c>
      <c r="E18" s="69" t="s">
        <v>91</v>
      </c>
      <c r="F18" s="69">
        <v>-1001</v>
      </c>
      <c r="G18" s="69" t="s">
        <v>91</v>
      </c>
      <c r="H18" s="78" t="s">
        <v>91</v>
      </c>
      <c r="I18" s="79">
        <v>254591</v>
      </c>
      <c r="J18" s="52">
        <v>0.06</v>
      </c>
      <c r="K18" s="31"/>
      <c r="L18" s="31"/>
      <c r="M18" s="31"/>
      <c r="N18" s="31"/>
      <c r="O18" s="31"/>
      <c r="P18" s="31"/>
      <c r="Q18" s="31"/>
      <c r="R18" s="31"/>
      <c r="S18" s="31"/>
      <c r="T18" s="31"/>
      <c r="U18" s="31"/>
    </row>
    <row r="19" spans="1:21" ht="15" thickBot="1" x14ac:dyDescent="0.3">
      <c r="A19" s="101" t="s">
        <v>23</v>
      </c>
      <c r="B19" s="117">
        <v>199810</v>
      </c>
      <c r="C19" s="69">
        <v>14090</v>
      </c>
      <c r="D19" s="69" t="s">
        <v>91</v>
      </c>
      <c r="E19" s="69" t="s">
        <v>91</v>
      </c>
      <c r="F19" s="69" t="s">
        <v>91</v>
      </c>
      <c r="G19" s="93" t="s">
        <v>91</v>
      </c>
      <c r="H19" s="78" t="s">
        <v>91</v>
      </c>
      <c r="I19" s="79">
        <v>213900</v>
      </c>
      <c r="J19" s="52">
        <v>7.0999999999999994E-2</v>
      </c>
      <c r="K19" s="31"/>
      <c r="L19" s="31"/>
      <c r="M19" s="31"/>
      <c r="N19" s="31"/>
      <c r="O19" s="31"/>
      <c r="P19" s="31"/>
      <c r="Q19" s="31"/>
      <c r="R19" s="31"/>
      <c r="S19" s="31"/>
      <c r="T19" s="31"/>
      <c r="U19" s="31"/>
    </row>
    <row r="20" spans="1:21" ht="15" thickBot="1" x14ac:dyDescent="0.3">
      <c r="A20" s="101" t="s">
        <v>67</v>
      </c>
      <c r="B20" s="117">
        <v>40310</v>
      </c>
      <c r="C20" s="69">
        <v>1382</v>
      </c>
      <c r="D20" s="69" t="s">
        <v>91</v>
      </c>
      <c r="E20" s="69" t="s">
        <v>91</v>
      </c>
      <c r="F20" s="69">
        <v>-1001</v>
      </c>
      <c r="G20" s="93" t="s">
        <v>91</v>
      </c>
      <c r="H20" s="78" t="s">
        <v>91</v>
      </c>
      <c r="I20" s="79">
        <v>40691</v>
      </c>
      <c r="J20" s="52">
        <v>8.9999999999999993E-3</v>
      </c>
      <c r="K20" s="31"/>
      <c r="L20" s="31"/>
      <c r="M20" s="31"/>
      <c r="N20" s="31"/>
      <c r="O20" s="31"/>
      <c r="P20" s="31"/>
      <c r="Q20" s="31"/>
      <c r="R20" s="31"/>
      <c r="S20" s="31"/>
      <c r="T20" s="31"/>
      <c r="U20" s="31"/>
    </row>
    <row r="21" spans="1:21" ht="15" thickBot="1" x14ac:dyDescent="0.3">
      <c r="A21" s="100" t="s">
        <v>103</v>
      </c>
      <c r="B21" s="116">
        <v>443967</v>
      </c>
      <c r="C21" s="72">
        <v>7950</v>
      </c>
      <c r="D21" s="72">
        <v>4392</v>
      </c>
      <c r="E21" s="72" t="s">
        <v>91</v>
      </c>
      <c r="F21" s="72">
        <v>-1985</v>
      </c>
      <c r="G21" s="72" t="s">
        <v>91</v>
      </c>
      <c r="H21" s="76">
        <v>256</v>
      </c>
      <c r="I21" s="77">
        <v>454580</v>
      </c>
      <c r="J21" s="51">
        <v>2.4E-2</v>
      </c>
      <c r="K21" s="31"/>
      <c r="L21" s="31"/>
      <c r="M21" s="31"/>
      <c r="N21" s="31"/>
      <c r="O21" s="31"/>
      <c r="P21" s="31"/>
      <c r="Q21" s="31"/>
      <c r="R21" s="31"/>
      <c r="S21" s="31"/>
      <c r="T21" s="31"/>
      <c r="U21" s="31"/>
    </row>
    <row r="22" spans="1:21" ht="15" thickBot="1" x14ac:dyDescent="0.3">
      <c r="A22" s="101" t="s">
        <v>7</v>
      </c>
      <c r="B22" s="117">
        <v>172168</v>
      </c>
      <c r="C22" s="69">
        <v>3753</v>
      </c>
      <c r="D22" s="69" t="s">
        <v>91</v>
      </c>
      <c r="E22" s="69" t="s">
        <v>91</v>
      </c>
      <c r="F22" s="69">
        <v>-1985</v>
      </c>
      <c r="G22" s="69" t="s">
        <v>91</v>
      </c>
      <c r="H22" s="78">
        <v>256</v>
      </c>
      <c r="I22" s="79">
        <v>174192</v>
      </c>
      <c r="J22" s="52">
        <v>1.2E-2</v>
      </c>
      <c r="K22" s="31"/>
      <c r="L22" s="31"/>
      <c r="M22" s="31"/>
      <c r="N22" s="31"/>
      <c r="O22" s="31"/>
      <c r="P22" s="31"/>
      <c r="Q22" s="31"/>
      <c r="R22" s="31"/>
      <c r="S22" s="31"/>
      <c r="T22" s="31"/>
      <c r="U22" s="31"/>
    </row>
    <row r="23" spans="1:21" ht="15" thickBot="1" x14ac:dyDescent="0.3">
      <c r="A23" s="101" t="s">
        <v>9</v>
      </c>
      <c r="B23" s="117">
        <v>151753</v>
      </c>
      <c r="C23" s="69">
        <v>7287</v>
      </c>
      <c r="D23" s="69">
        <v>4392</v>
      </c>
      <c r="E23" s="93" t="s">
        <v>91</v>
      </c>
      <c r="F23" s="69" t="s">
        <v>91</v>
      </c>
      <c r="G23" s="93" t="s">
        <v>91</v>
      </c>
      <c r="H23" s="78" t="s">
        <v>91</v>
      </c>
      <c r="I23" s="79">
        <v>163432</v>
      </c>
      <c r="J23" s="52">
        <v>7.6999999999999999E-2</v>
      </c>
      <c r="K23" s="31"/>
      <c r="L23" s="31"/>
      <c r="M23" s="31"/>
      <c r="N23" s="31"/>
      <c r="O23" s="31"/>
      <c r="P23" s="31"/>
      <c r="Q23" s="31"/>
      <c r="R23" s="31"/>
      <c r="S23" s="31"/>
      <c r="T23" s="31"/>
      <c r="U23" s="31"/>
    </row>
    <row r="24" spans="1:21" ht="15" thickBot="1" x14ac:dyDescent="0.3">
      <c r="A24" s="101" t="s">
        <v>104</v>
      </c>
      <c r="B24" s="117">
        <v>120046</v>
      </c>
      <c r="C24" s="69">
        <v>-3090</v>
      </c>
      <c r="D24" s="69" t="s">
        <v>91</v>
      </c>
      <c r="E24" s="93" t="s">
        <v>91</v>
      </c>
      <c r="F24" s="93" t="s">
        <v>91</v>
      </c>
      <c r="G24" s="93" t="s">
        <v>91</v>
      </c>
      <c r="H24" s="80" t="s">
        <v>91</v>
      </c>
      <c r="I24" s="79">
        <v>116956</v>
      </c>
      <c r="J24" s="52">
        <v>-2.5999999999999999E-2</v>
      </c>
      <c r="K24" s="31"/>
      <c r="L24" s="31"/>
      <c r="M24" s="31"/>
      <c r="N24" s="31"/>
      <c r="O24" s="31"/>
      <c r="P24" s="31"/>
      <c r="Q24" s="31"/>
      <c r="R24" s="31"/>
      <c r="S24" s="31"/>
      <c r="T24" s="31"/>
      <c r="U24" s="31"/>
    </row>
    <row r="25" spans="1:21" ht="15" thickBot="1" x14ac:dyDescent="0.3">
      <c r="A25" s="100" t="s">
        <v>105</v>
      </c>
      <c r="B25" s="116">
        <v>263534</v>
      </c>
      <c r="C25" s="72">
        <v>14609</v>
      </c>
      <c r="D25" s="72">
        <v>8400</v>
      </c>
      <c r="E25" s="72" t="s">
        <v>91</v>
      </c>
      <c r="F25" s="72" t="s">
        <v>91</v>
      </c>
      <c r="G25" s="72" t="s">
        <v>91</v>
      </c>
      <c r="H25" s="76">
        <v>512</v>
      </c>
      <c r="I25" s="77">
        <v>287055</v>
      </c>
      <c r="J25" s="51">
        <v>8.8999999999999996E-2</v>
      </c>
      <c r="K25" s="31"/>
      <c r="L25" s="31"/>
      <c r="M25" s="31"/>
      <c r="N25" s="31"/>
      <c r="O25" s="31"/>
      <c r="P25" s="31"/>
      <c r="Q25" s="31"/>
      <c r="R25" s="31"/>
      <c r="S25" s="31"/>
      <c r="T25" s="31"/>
      <c r="U25" s="31"/>
    </row>
    <row r="26" spans="1:21" ht="15" thickBot="1" x14ac:dyDescent="0.3">
      <c r="A26" s="100" t="s">
        <v>30</v>
      </c>
      <c r="B26" s="116">
        <v>2096694</v>
      </c>
      <c r="C26" s="72">
        <v>27456</v>
      </c>
      <c r="D26" s="72">
        <v>12792</v>
      </c>
      <c r="E26" s="72" t="s">
        <v>91</v>
      </c>
      <c r="F26" s="72">
        <v>-32019</v>
      </c>
      <c r="G26" s="72" t="s">
        <v>91</v>
      </c>
      <c r="H26" s="76">
        <v>768</v>
      </c>
      <c r="I26" s="77">
        <v>2105691</v>
      </c>
      <c r="J26" s="51">
        <v>4.0000000000000001E-3</v>
      </c>
      <c r="K26" s="31"/>
      <c r="L26" s="31"/>
      <c r="M26" s="31"/>
      <c r="N26" s="31"/>
      <c r="O26" s="31"/>
      <c r="P26" s="31"/>
      <c r="Q26" s="31"/>
      <c r="R26" s="31"/>
      <c r="S26" s="31"/>
      <c r="T26" s="31"/>
      <c r="U26" s="31"/>
    </row>
    <row r="27" spans="1:21" ht="15" thickBot="1" x14ac:dyDescent="0.3">
      <c r="A27" s="102" t="s">
        <v>31</v>
      </c>
      <c r="B27" s="41"/>
      <c r="C27" s="47">
        <v>1.2999999999999999E-2</v>
      </c>
      <c r="D27" s="47">
        <v>6.0000000000000001E-3</v>
      </c>
      <c r="E27" s="47">
        <v>0</v>
      </c>
      <c r="F27" s="47">
        <v>-1.4999999999999999E-2</v>
      </c>
      <c r="G27" s="47">
        <v>0</v>
      </c>
      <c r="H27" s="48">
        <v>0</v>
      </c>
      <c r="I27" s="49">
        <v>4.0000000000000001E-3</v>
      </c>
      <c r="J27" s="51"/>
      <c r="K27" s="31"/>
      <c r="L27" s="31"/>
      <c r="M27" s="31"/>
      <c r="N27" s="31"/>
      <c r="O27" s="31"/>
      <c r="P27" s="31"/>
      <c r="Q27" s="31"/>
      <c r="R27" s="31"/>
      <c r="S27" s="31"/>
      <c r="T27" s="31"/>
      <c r="U27" s="31"/>
    </row>
    <row r="28" spans="1:21" ht="15" thickBot="1" x14ac:dyDescent="0.3">
      <c r="A28" s="100"/>
      <c r="B28" s="41"/>
      <c r="C28" s="42"/>
      <c r="D28" s="42"/>
      <c r="E28" s="38"/>
      <c r="F28" s="38"/>
      <c r="G28" s="38"/>
      <c r="H28" s="40"/>
      <c r="I28" s="41"/>
      <c r="J28" s="51"/>
      <c r="K28" s="31"/>
      <c r="L28" s="31"/>
      <c r="M28" s="31"/>
      <c r="N28" s="31"/>
      <c r="O28" s="31"/>
      <c r="P28" s="31"/>
      <c r="Q28" s="31"/>
      <c r="R28" s="31"/>
      <c r="S28" s="31"/>
      <c r="T28" s="31"/>
      <c r="U28" s="31"/>
    </row>
    <row r="29" spans="1:21" ht="15" thickBot="1" x14ac:dyDescent="0.3">
      <c r="A29" s="100" t="s">
        <v>38</v>
      </c>
      <c r="B29" s="116">
        <v>2705413</v>
      </c>
      <c r="C29" s="72">
        <v>169906</v>
      </c>
      <c r="D29" s="72">
        <v>12792</v>
      </c>
      <c r="E29" s="72" t="s">
        <v>91</v>
      </c>
      <c r="F29" s="72">
        <v>-32019</v>
      </c>
      <c r="G29" s="72" t="s">
        <v>91</v>
      </c>
      <c r="H29" s="76">
        <v>768</v>
      </c>
      <c r="I29" s="77">
        <v>2856860</v>
      </c>
      <c r="J29" s="51">
        <v>5.6000000000000001E-2</v>
      </c>
      <c r="K29" s="31"/>
      <c r="L29" s="31"/>
      <c r="M29" s="31"/>
      <c r="N29" s="31"/>
      <c r="O29" s="31"/>
      <c r="P29" s="31"/>
      <c r="Q29" s="31"/>
      <c r="R29" s="31"/>
      <c r="S29" s="31"/>
      <c r="T29" s="31"/>
      <c r="U29" s="31"/>
    </row>
    <row r="30" spans="1:21" ht="15" thickBot="1" x14ac:dyDescent="0.3">
      <c r="A30" s="103" t="s">
        <v>34</v>
      </c>
      <c r="B30" s="108"/>
      <c r="C30" s="58">
        <v>6.3E-2</v>
      </c>
      <c r="D30" s="58">
        <v>5.0000000000000001E-3</v>
      </c>
      <c r="E30" s="47">
        <v>0</v>
      </c>
      <c r="F30" s="47">
        <v>-1.2E-2</v>
      </c>
      <c r="G30" s="58">
        <v>0</v>
      </c>
      <c r="H30" s="59">
        <v>0</v>
      </c>
      <c r="I30" s="57">
        <v>5.6000000000000001E-2</v>
      </c>
      <c r="J30" s="53"/>
      <c r="K30" s="31"/>
      <c r="L30" s="31"/>
      <c r="M30" s="31"/>
      <c r="N30" s="31"/>
      <c r="O30" s="31"/>
      <c r="P30" s="31"/>
      <c r="Q30" s="31"/>
      <c r="R30" s="31"/>
      <c r="S30" s="31"/>
      <c r="T30" s="31"/>
      <c r="U30" s="31"/>
    </row>
    <row r="31" spans="1:21" ht="15" thickBot="1" x14ac:dyDescent="0.3">
      <c r="A31" s="104"/>
      <c r="B31" s="43"/>
      <c r="C31" s="118"/>
      <c r="D31" s="119"/>
      <c r="E31" s="42"/>
      <c r="F31" s="38"/>
      <c r="G31" s="118"/>
      <c r="H31" s="120"/>
      <c r="I31" s="43"/>
      <c r="J31" s="54"/>
      <c r="K31" s="31"/>
      <c r="L31" s="31"/>
      <c r="M31" s="31"/>
      <c r="N31" s="31"/>
      <c r="O31" s="31"/>
      <c r="P31" s="31"/>
      <c r="Q31" s="31"/>
      <c r="R31" s="31"/>
      <c r="S31" s="31"/>
      <c r="T31" s="31"/>
      <c r="U31" s="31"/>
    </row>
    <row r="32" spans="1:21" ht="15" thickBot="1" x14ac:dyDescent="0.3">
      <c r="A32" s="104" t="s">
        <v>39</v>
      </c>
      <c r="B32" s="74">
        <v>-365914</v>
      </c>
      <c r="C32" s="71" t="s">
        <v>91</v>
      </c>
      <c r="D32" s="71">
        <v>-12792</v>
      </c>
      <c r="E32" s="72">
        <v>-15256</v>
      </c>
      <c r="F32" s="72">
        <v>32019</v>
      </c>
      <c r="G32" s="71">
        <v>-5095</v>
      </c>
      <c r="H32" s="73">
        <v>-29022</v>
      </c>
      <c r="I32" s="74">
        <v>-396060</v>
      </c>
      <c r="J32" s="54">
        <v>8.2000000000000003E-2</v>
      </c>
      <c r="K32" s="31"/>
      <c r="L32" s="31"/>
      <c r="M32" s="31"/>
      <c r="N32" s="31"/>
      <c r="O32" s="31"/>
      <c r="P32" s="31"/>
      <c r="Q32" s="31"/>
      <c r="R32" s="31"/>
      <c r="S32" s="31"/>
      <c r="T32" s="31"/>
      <c r="U32" s="31"/>
    </row>
    <row r="33" spans="1:21" ht="15" thickBot="1" x14ac:dyDescent="0.3">
      <c r="A33" s="105" t="s">
        <v>11</v>
      </c>
      <c r="B33" s="75">
        <v>663367</v>
      </c>
      <c r="C33" s="68" t="s">
        <v>91</v>
      </c>
      <c r="D33" s="68">
        <v>-12792</v>
      </c>
      <c r="E33" s="69">
        <v>-15256</v>
      </c>
      <c r="F33" s="69">
        <v>54817</v>
      </c>
      <c r="G33" s="68">
        <v>-5095</v>
      </c>
      <c r="H33" s="70">
        <v>-305397</v>
      </c>
      <c r="I33" s="75">
        <v>379644</v>
      </c>
      <c r="J33" s="55">
        <v>-0.42799999999999999</v>
      </c>
      <c r="K33" s="31"/>
      <c r="L33" s="31"/>
      <c r="M33" s="31"/>
      <c r="N33" s="31"/>
      <c r="O33" s="31"/>
      <c r="P33" s="31"/>
      <c r="Q33" s="31"/>
      <c r="R33" s="31"/>
      <c r="S33" s="31"/>
      <c r="T33" s="31"/>
      <c r="U33" s="31"/>
    </row>
    <row r="34" spans="1:21" ht="15" thickBot="1" x14ac:dyDescent="0.3">
      <c r="A34" s="105" t="s">
        <v>35</v>
      </c>
      <c r="B34" s="75">
        <v>25374</v>
      </c>
      <c r="C34" s="68" t="s">
        <v>91</v>
      </c>
      <c r="D34" s="68" t="s">
        <v>91</v>
      </c>
      <c r="E34" s="69" t="s">
        <v>91</v>
      </c>
      <c r="F34" s="69" t="s">
        <v>91</v>
      </c>
      <c r="G34" s="68" t="s">
        <v>91</v>
      </c>
      <c r="H34" s="70">
        <v>227912</v>
      </c>
      <c r="I34" s="75">
        <v>253286</v>
      </c>
      <c r="J34" s="55" t="s">
        <v>4</v>
      </c>
      <c r="K34" s="31"/>
      <c r="L34" s="31"/>
      <c r="M34" s="31"/>
      <c r="N34" s="31"/>
      <c r="O34" s="31"/>
      <c r="P34" s="31"/>
      <c r="Q34" s="31"/>
      <c r="R34" s="31"/>
      <c r="S34" s="31"/>
      <c r="T34" s="31"/>
      <c r="U34" s="31"/>
    </row>
    <row r="35" spans="1:21" ht="15" thickBot="1" x14ac:dyDescent="0.3">
      <c r="A35" s="105" t="s">
        <v>118</v>
      </c>
      <c r="B35" s="75">
        <v>22798</v>
      </c>
      <c r="C35" s="68" t="s">
        <v>91</v>
      </c>
      <c r="D35" s="68" t="s">
        <v>91</v>
      </c>
      <c r="E35" s="69" t="s">
        <v>91</v>
      </c>
      <c r="F35" s="69">
        <v>-22798</v>
      </c>
      <c r="G35" s="68" t="s">
        <v>91</v>
      </c>
      <c r="H35" s="70" t="s">
        <v>91</v>
      </c>
      <c r="I35" s="75" t="s">
        <v>91</v>
      </c>
      <c r="J35" s="55">
        <v>-1</v>
      </c>
      <c r="K35" s="31"/>
      <c r="L35" s="31"/>
      <c r="M35" s="31"/>
      <c r="N35" s="31"/>
      <c r="O35" s="31"/>
      <c r="P35" s="31"/>
      <c r="Q35" s="31"/>
      <c r="R35" s="31"/>
      <c r="S35" s="31"/>
      <c r="T35" s="31"/>
      <c r="U35" s="31"/>
    </row>
    <row r="36" spans="1:21" ht="15" thickBot="1" x14ac:dyDescent="0.3">
      <c r="A36" s="105" t="s">
        <v>36</v>
      </c>
      <c r="B36" s="75">
        <v>-1077453</v>
      </c>
      <c r="C36" s="68" t="s">
        <v>91</v>
      </c>
      <c r="D36" s="68" t="s">
        <v>91</v>
      </c>
      <c r="E36" s="69" t="s">
        <v>91</v>
      </c>
      <c r="F36" s="69" t="s">
        <v>91</v>
      </c>
      <c r="G36" s="68" t="s">
        <v>91</v>
      </c>
      <c r="H36" s="70">
        <v>48463</v>
      </c>
      <c r="I36" s="75">
        <v>-1028990</v>
      </c>
      <c r="J36" s="55">
        <v>-4.4999999999999998E-2</v>
      </c>
      <c r="K36" s="31"/>
      <c r="L36" s="31"/>
      <c r="M36" s="31"/>
      <c r="N36" s="31"/>
      <c r="O36" s="31"/>
      <c r="P36" s="31"/>
      <c r="Q36" s="31"/>
      <c r="R36" s="31"/>
      <c r="S36" s="31"/>
      <c r="T36" s="31"/>
      <c r="U36" s="31"/>
    </row>
    <row r="37" spans="1:21" ht="15" thickBot="1" x14ac:dyDescent="0.3">
      <c r="A37" s="106"/>
      <c r="B37" s="63"/>
      <c r="C37" s="44"/>
      <c r="D37" s="44"/>
      <c r="E37" s="39"/>
      <c r="F37" s="39"/>
      <c r="G37" s="44"/>
      <c r="H37" s="45"/>
      <c r="I37" s="46"/>
      <c r="J37" s="56"/>
      <c r="K37" s="31"/>
      <c r="L37" s="31"/>
      <c r="M37" s="31"/>
      <c r="N37" s="31"/>
      <c r="O37" s="31"/>
      <c r="P37" s="31"/>
      <c r="Q37" s="31"/>
      <c r="R37" s="31"/>
      <c r="S37" s="31"/>
      <c r="T37" s="31"/>
      <c r="U37" s="31"/>
    </row>
    <row r="38" spans="1:21" ht="15" thickBot="1" x14ac:dyDescent="0.3">
      <c r="A38" s="106" t="s">
        <v>148</v>
      </c>
      <c r="B38" s="63">
        <v>-6938</v>
      </c>
      <c r="C38" s="60" t="s">
        <v>91</v>
      </c>
      <c r="D38" s="60" t="s">
        <v>91</v>
      </c>
      <c r="E38" s="61" t="s">
        <v>91</v>
      </c>
      <c r="F38" s="61" t="s">
        <v>91</v>
      </c>
      <c r="G38" s="60">
        <v>-4726</v>
      </c>
      <c r="H38" s="62">
        <v>35668</v>
      </c>
      <c r="I38" s="63">
        <v>24004</v>
      </c>
      <c r="J38" s="55" t="s">
        <v>4</v>
      </c>
      <c r="K38" s="31"/>
      <c r="L38" s="31"/>
      <c r="M38" s="31"/>
      <c r="N38" s="31"/>
      <c r="O38" s="31"/>
      <c r="P38" s="31"/>
      <c r="Q38" s="31"/>
      <c r="R38" s="31"/>
      <c r="S38" s="31"/>
      <c r="T38" s="31"/>
      <c r="U38" s="31"/>
    </row>
    <row r="39" spans="1:21" ht="15" thickBot="1" x14ac:dyDescent="0.3">
      <c r="A39" s="105" t="s">
        <v>32</v>
      </c>
      <c r="B39" s="89" t="s">
        <v>91</v>
      </c>
      <c r="C39" s="68" t="s">
        <v>91</v>
      </c>
      <c r="D39" s="68" t="s">
        <v>91</v>
      </c>
      <c r="E39" s="69" t="s">
        <v>91</v>
      </c>
      <c r="F39" s="69" t="s">
        <v>91</v>
      </c>
      <c r="G39" s="68">
        <v>-4726</v>
      </c>
      <c r="H39" s="70">
        <v>4726</v>
      </c>
      <c r="I39" s="89" t="s">
        <v>91</v>
      </c>
      <c r="J39" s="55">
        <v>0</v>
      </c>
      <c r="K39" s="31"/>
      <c r="L39" s="31"/>
      <c r="M39" s="31"/>
      <c r="N39" s="31"/>
      <c r="O39" s="31"/>
      <c r="P39" s="31"/>
      <c r="Q39" s="31"/>
      <c r="R39" s="31"/>
      <c r="S39" s="31"/>
      <c r="T39" s="31"/>
      <c r="U39" s="31"/>
    </row>
    <row r="40" spans="1:21" ht="15" thickBot="1" x14ac:dyDescent="0.3">
      <c r="A40" s="106"/>
      <c r="B40" s="46"/>
      <c r="C40" s="44"/>
      <c r="D40" s="44"/>
      <c r="E40" s="39"/>
      <c r="F40" s="39"/>
      <c r="G40" s="44"/>
      <c r="H40" s="45"/>
      <c r="I40" s="46"/>
      <c r="J40" s="56"/>
      <c r="K40" s="31"/>
      <c r="L40" s="31"/>
      <c r="M40" s="31"/>
      <c r="N40" s="31"/>
      <c r="O40" s="31"/>
      <c r="P40" s="31"/>
      <c r="Q40" s="31"/>
      <c r="R40" s="31"/>
      <c r="S40" s="31"/>
      <c r="T40" s="31"/>
      <c r="U40" s="31"/>
    </row>
    <row r="41" spans="1:21" ht="15" thickBot="1" x14ac:dyDescent="0.3">
      <c r="A41" s="104" t="s">
        <v>41</v>
      </c>
      <c r="B41" s="124">
        <v>2332561</v>
      </c>
      <c r="C41" s="71">
        <v>169906</v>
      </c>
      <c r="D41" s="71" t="s">
        <v>91</v>
      </c>
      <c r="E41" s="72">
        <v>-15256</v>
      </c>
      <c r="F41" s="72" t="s">
        <v>91</v>
      </c>
      <c r="G41" s="71">
        <v>-9821</v>
      </c>
      <c r="H41" s="73">
        <v>7414</v>
      </c>
      <c r="I41" s="74">
        <v>2484804</v>
      </c>
      <c r="J41" s="54">
        <v>6.5000000000000002E-2</v>
      </c>
      <c r="K41" s="31"/>
      <c r="L41" s="31"/>
      <c r="M41" s="31"/>
      <c r="N41" s="31"/>
      <c r="O41" s="31"/>
      <c r="P41" s="31"/>
      <c r="Q41" s="31"/>
      <c r="R41" s="31"/>
      <c r="S41" s="31"/>
      <c r="T41" s="31"/>
      <c r="U41" s="31"/>
    </row>
    <row r="42" spans="1:21" ht="15" thickBot="1" x14ac:dyDescent="0.3">
      <c r="A42" s="103" t="s">
        <v>37</v>
      </c>
      <c r="B42" s="46"/>
      <c r="C42" s="58">
        <v>7.2999999999999995E-2</v>
      </c>
      <c r="D42" s="58">
        <v>0</v>
      </c>
      <c r="E42" s="47">
        <v>-7.0000000000000001E-3</v>
      </c>
      <c r="F42" s="47">
        <v>0</v>
      </c>
      <c r="G42" s="58">
        <v>-4.0000000000000001E-3</v>
      </c>
      <c r="H42" s="59">
        <v>3.0000000000000001E-3</v>
      </c>
      <c r="I42" s="57">
        <v>6.5000000000000002E-2</v>
      </c>
      <c r="J42" s="57"/>
      <c r="K42" s="31"/>
      <c r="L42" s="31"/>
      <c r="M42" s="31"/>
      <c r="N42" s="31"/>
      <c r="O42" s="31"/>
      <c r="P42" s="31"/>
      <c r="Q42" s="31"/>
      <c r="R42" s="31"/>
      <c r="S42" s="31"/>
      <c r="T42" s="31"/>
      <c r="U42" s="31"/>
    </row>
    <row r="43" spans="1:21" ht="15" thickBot="1" x14ac:dyDescent="0.3">
      <c r="A43" s="106"/>
      <c r="B43" s="46"/>
      <c r="C43" s="44"/>
      <c r="D43" s="44"/>
      <c r="E43" s="39"/>
      <c r="F43" s="39"/>
      <c r="G43" s="44"/>
      <c r="H43" s="45"/>
      <c r="I43" s="46"/>
      <c r="J43" s="53"/>
      <c r="K43" s="31"/>
      <c r="L43" s="31"/>
      <c r="M43" s="31"/>
      <c r="N43" s="31"/>
      <c r="O43" s="31"/>
      <c r="P43" s="31"/>
      <c r="Q43" s="31"/>
      <c r="R43" s="31"/>
      <c r="S43" s="31"/>
      <c r="T43" s="31"/>
      <c r="U43" s="31"/>
    </row>
    <row r="44" spans="1:21" ht="15" thickBot="1" x14ac:dyDescent="0.3">
      <c r="A44" s="106" t="s">
        <v>92</v>
      </c>
      <c r="B44" s="122">
        <v>44249747</v>
      </c>
      <c r="C44" s="60" t="s">
        <v>91</v>
      </c>
      <c r="D44" s="60" t="s">
        <v>91</v>
      </c>
      <c r="E44" s="61">
        <v>-689014</v>
      </c>
      <c r="F44" s="61" t="s">
        <v>91</v>
      </c>
      <c r="G44" s="60" t="s">
        <v>91</v>
      </c>
      <c r="H44" s="62" t="s">
        <v>91</v>
      </c>
      <c r="I44" s="63">
        <v>43560733</v>
      </c>
      <c r="J44" s="56">
        <v>-1.6E-2</v>
      </c>
      <c r="K44" s="31"/>
      <c r="L44" s="31"/>
      <c r="M44" s="31"/>
      <c r="N44" s="31"/>
      <c r="O44" s="31"/>
      <c r="P44" s="31"/>
      <c r="Q44" s="31"/>
      <c r="R44" s="31"/>
      <c r="S44" s="31"/>
      <c r="T44" s="31"/>
      <c r="U44" s="31"/>
    </row>
    <row r="45" spans="1:21" ht="15" thickBot="1" x14ac:dyDescent="0.3">
      <c r="A45" s="104" t="s">
        <v>68</v>
      </c>
      <c r="B45" s="43">
        <v>52.71</v>
      </c>
      <c r="C45" s="64">
        <v>3.84</v>
      </c>
      <c r="D45" s="64">
        <v>0</v>
      </c>
      <c r="E45" s="65">
        <v>0.49</v>
      </c>
      <c r="F45" s="65">
        <v>0</v>
      </c>
      <c r="G45" s="64">
        <v>-0.22</v>
      </c>
      <c r="H45" s="66">
        <v>0.21</v>
      </c>
      <c r="I45" s="67">
        <v>57.04</v>
      </c>
      <c r="J45" s="54">
        <v>8.2000000000000003E-2</v>
      </c>
      <c r="K45" s="31"/>
      <c r="L45" s="31"/>
      <c r="M45" s="31"/>
      <c r="N45" s="31"/>
      <c r="O45" s="31"/>
      <c r="P45" s="31"/>
      <c r="Q45" s="31"/>
      <c r="R45" s="31"/>
      <c r="S45" s="32"/>
      <c r="T45" s="31"/>
      <c r="U45" s="31"/>
    </row>
    <row r="46" spans="1:21" ht="15" thickBot="1" x14ac:dyDescent="0.3">
      <c r="A46" s="103" t="s">
        <v>69</v>
      </c>
      <c r="B46" s="43"/>
      <c r="C46" s="58">
        <v>7.2999999999999995E-2</v>
      </c>
      <c r="D46" s="58">
        <v>0</v>
      </c>
      <c r="E46" s="47">
        <v>8.9999999999999993E-3</v>
      </c>
      <c r="F46" s="47">
        <v>0</v>
      </c>
      <c r="G46" s="58">
        <v>-4.0000000000000001E-3</v>
      </c>
      <c r="H46" s="59">
        <v>4.0000000000000001E-3</v>
      </c>
      <c r="I46" s="57">
        <v>8.2000000000000003E-2</v>
      </c>
      <c r="J46" s="43"/>
      <c r="K46" s="31"/>
      <c r="L46" s="31"/>
      <c r="M46" s="31"/>
      <c r="N46" s="31"/>
      <c r="O46" s="31"/>
      <c r="P46" s="31"/>
      <c r="Q46" s="31"/>
      <c r="R46" s="31"/>
      <c r="S46" s="31"/>
      <c r="T46" s="31"/>
      <c r="U46" s="31"/>
    </row>
    <row r="47" spans="1:21" ht="15" x14ac:dyDescent="0.25">
      <c r="A47"/>
      <c r="B47"/>
      <c r="C47"/>
      <c r="D47"/>
      <c r="E47"/>
      <c r="F47"/>
      <c r="G47"/>
      <c r="H47"/>
      <c r="I47"/>
      <c r="J47" s="11"/>
      <c r="K47" s="31"/>
    </row>
    <row r="48" spans="1:21" ht="15" x14ac:dyDescent="0.25">
      <c r="A48"/>
      <c r="B48"/>
      <c r="C48"/>
      <c r="D48"/>
      <c r="E48"/>
      <c r="F48"/>
      <c r="G48"/>
      <c r="H48"/>
      <c r="I48"/>
      <c r="J48" s="11"/>
      <c r="K48" s="31"/>
    </row>
    <row r="49" spans="1:11" x14ac:dyDescent="0.25">
      <c r="A49" s="451" t="s">
        <v>71</v>
      </c>
      <c r="B49" s="451"/>
      <c r="C49" s="451"/>
      <c r="D49" s="451"/>
      <c r="E49" s="451"/>
      <c r="F49" s="451"/>
      <c r="K49" s="31"/>
    </row>
    <row r="50" spans="1:11" x14ac:dyDescent="0.25">
      <c r="A50" s="451"/>
      <c r="B50" s="451"/>
      <c r="C50" s="451"/>
      <c r="D50" s="451"/>
      <c r="E50" s="451"/>
      <c r="F50" s="451"/>
    </row>
    <row r="51" spans="1:11" x14ac:dyDescent="0.25">
      <c r="A51" s="451"/>
      <c r="B51" s="451"/>
      <c r="C51" s="451"/>
      <c r="D51" s="451"/>
      <c r="E51" s="451"/>
      <c r="F51" s="451"/>
    </row>
    <row r="52" spans="1:11" x14ac:dyDescent="0.25">
      <c r="A52" s="87" t="s">
        <v>93</v>
      </c>
    </row>
    <row r="53" spans="1:11" x14ac:dyDescent="0.25">
      <c r="A53" s="451" t="s">
        <v>149</v>
      </c>
      <c r="B53" s="451"/>
      <c r="C53" s="451"/>
      <c r="D53" s="451"/>
      <c r="E53" s="451"/>
      <c r="F53" s="451"/>
    </row>
    <row r="54" spans="1:11" x14ac:dyDescent="0.25">
      <c r="A54" s="451"/>
      <c r="B54" s="451"/>
      <c r="C54" s="451"/>
      <c r="D54" s="451"/>
      <c r="E54" s="451"/>
      <c r="F54" s="451"/>
    </row>
  </sheetData>
  <mergeCells count="10">
    <mergeCell ref="A53:F54"/>
    <mergeCell ref="I6:I7"/>
    <mergeCell ref="J6:J7"/>
    <mergeCell ref="A49:F51"/>
    <mergeCell ref="A6:A7"/>
    <mergeCell ref="B6:B7"/>
    <mergeCell ref="C6:C7"/>
    <mergeCell ref="F6:F7"/>
    <mergeCell ref="G6:G7"/>
    <mergeCell ref="H6:H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F3745-4B90-44E1-A03B-B8955A964F57}">
  <sheetPr>
    <tabColor rgb="FF113A3F"/>
  </sheetPr>
  <dimension ref="A1:R26"/>
  <sheetViews>
    <sheetView showGridLines="0" zoomScale="80" zoomScaleNormal="80" workbookViewId="0">
      <pane ySplit="3" topLeftCell="A4" activePane="bottomLeft" state="frozen"/>
      <selection activeCell="A45" sqref="A45"/>
      <selection pane="bottomLeft"/>
    </sheetView>
  </sheetViews>
  <sheetFormatPr defaultColWidth="8.85546875" defaultRowHeight="14.25" x14ac:dyDescent="0.25"/>
  <cols>
    <col min="1" max="1" width="41.140625" style="3" bestFit="1" customWidth="1"/>
    <col min="2" max="3" width="10.85546875" style="3" bestFit="1" customWidth="1"/>
    <col min="4" max="4" width="9.7109375" style="3" customWidth="1"/>
    <col min="5" max="5" width="11.28515625" style="3" bestFit="1" customWidth="1"/>
    <col min="6" max="6" width="9.7109375" style="3" customWidth="1"/>
    <col min="7" max="8" width="10.85546875" style="3" bestFit="1" customWidth="1"/>
    <col min="9" max="9" width="9.7109375" style="3" customWidth="1"/>
    <col min="10" max="10" width="11.28515625" style="3" bestFit="1" customWidth="1"/>
    <col min="11" max="11" width="9.7109375" style="3" customWidth="1"/>
    <col min="12" max="12" width="9.42578125" style="3" bestFit="1" customWidth="1"/>
    <col min="13" max="13" width="9.140625" style="3" customWidth="1"/>
    <col min="14" max="14" width="8.85546875" style="3"/>
    <col min="15" max="15" width="9.5703125" style="3" bestFit="1" customWidth="1"/>
    <col min="16" max="16" width="35.140625" style="3" customWidth="1"/>
    <col min="17" max="17" width="42.7109375" style="3" customWidth="1"/>
    <col min="18" max="18" width="10.140625" style="3" bestFit="1" customWidth="1"/>
    <col min="19" max="19" width="10.28515625" style="3" bestFit="1" customWidth="1"/>
    <col min="20" max="20" width="12.85546875" style="3" bestFit="1" customWidth="1"/>
    <col min="21" max="21" width="9" style="3" bestFit="1" customWidth="1"/>
    <col min="22" max="16384" width="8.85546875" style="3"/>
  </cols>
  <sheetData>
    <row r="1" spans="1:18" x14ac:dyDescent="0.25">
      <c r="A1" s="1" t="s">
        <v>2</v>
      </c>
    </row>
    <row r="2" spans="1:18" x14ac:dyDescent="0.25">
      <c r="A2" s="1" t="s">
        <v>57</v>
      </c>
    </row>
    <row r="3" spans="1:18" x14ac:dyDescent="0.25">
      <c r="A3" s="2" t="s">
        <v>0</v>
      </c>
      <c r="L3" s="9"/>
      <c r="M3" s="9"/>
    </row>
    <row r="5" spans="1:18" ht="15.6" customHeight="1" thickBot="1" x14ac:dyDescent="0.3">
      <c r="B5" s="456" t="s">
        <v>88</v>
      </c>
      <c r="C5" s="456"/>
      <c r="D5" s="456"/>
      <c r="E5" s="456"/>
      <c r="F5" s="457"/>
      <c r="G5" s="458" t="s">
        <v>89</v>
      </c>
      <c r="H5" s="459"/>
      <c r="I5" s="459"/>
      <c r="J5" s="459"/>
      <c r="K5" s="459"/>
      <c r="L5" s="459"/>
    </row>
    <row r="6" spans="1:18" ht="44.25" thickTop="1" thickBot="1" x14ac:dyDescent="0.3">
      <c r="A6" s="28" t="s">
        <v>51</v>
      </c>
      <c r="B6" s="17">
        <v>44834</v>
      </c>
      <c r="C6" s="17">
        <v>44742</v>
      </c>
      <c r="D6" s="17" t="s">
        <v>14</v>
      </c>
      <c r="E6" s="17">
        <v>44561</v>
      </c>
      <c r="F6" s="17" t="s">
        <v>14</v>
      </c>
      <c r="G6" s="83">
        <v>44834</v>
      </c>
      <c r="H6" s="83">
        <v>44742</v>
      </c>
      <c r="I6" s="83" t="s">
        <v>14</v>
      </c>
      <c r="J6" s="83">
        <v>44561</v>
      </c>
      <c r="K6" s="84" t="s">
        <v>14</v>
      </c>
      <c r="L6" s="84" t="s">
        <v>72</v>
      </c>
    </row>
    <row r="7" spans="1:18" ht="15" thickTop="1" x14ac:dyDescent="0.25">
      <c r="A7" s="18" t="s">
        <v>119</v>
      </c>
      <c r="B7" s="85"/>
      <c r="C7" s="85"/>
      <c r="D7" s="85"/>
      <c r="E7" s="85"/>
      <c r="F7" s="128"/>
      <c r="G7" s="129">
        <v>751169</v>
      </c>
      <c r="H7" s="129">
        <v>608719</v>
      </c>
      <c r="I7" s="131">
        <v>0.23400000000000001</v>
      </c>
      <c r="J7" s="130">
        <v>681186</v>
      </c>
      <c r="K7" s="131">
        <v>0.10299999999999999</v>
      </c>
      <c r="L7" s="24">
        <v>0.26300000000000001</v>
      </c>
      <c r="N7" s="31"/>
      <c r="O7" s="31"/>
      <c r="P7" s="31"/>
      <c r="Q7" s="31"/>
      <c r="R7" s="31"/>
    </row>
    <row r="8" spans="1:18" x14ac:dyDescent="0.25">
      <c r="A8" s="19" t="s">
        <v>10</v>
      </c>
      <c r="B8" s="86"/>
      <c r="C8" s="86"/>
      <c r="D8" s="86"/>
      <c r="E8" s="86"/>
      <c r="F8" s="132"/>
      <c r="G8" s="133">
        <v>598169</v>
      </c>
      <c r="H8" s="133">
        <v>455719</v>
      </c>
      <c r="I8" s="25">
        <v>0.313</v>
      </c>
      <c r="J8" s="134">
        <v>681186</v>
      </c>
      <c r="K8" s="25">
        <v>-0.122</v>
      </c>
      <c r="L8" s="25">
        <v>0.20899999999999999</v>
      </c>
      <c r="N8" s="31"/>
      <c r="O8" s="31"/>
      <c r="P8" s="31"/>
      <c r="Q8" s="31"/>
      <c r="R8" s="31"/>
    </row>
    <row r="9" spans="1:18" x14ac:dyDescent="0.25">
      <c r="A9" s="19" t="s">
        <v>28</v>
      </c>
      <c r="B9" s="86"/>
      <c r="C9" s="86"/>
      <c r="D9" s="86"/>
      <c r="E9" s="86"/>
      <c r="F9" s="132"/>
      <c r="G9" s="133">
        <v>153000</v>
      </c>
      <c r="H9" s="133">
        <v>153000</v>
      </c>
      <c r="I9" s="25">
        <v>0</v>
      </c>
      <c r="J9" s="135" t="s">
        <v>112</v>
      </c>
      <c r="K9" s="25" t="s">
        <v>4</v>
      </c>
      <c r="L9" s="25">
        <v>5.3999999999999999E-2</v>
      </c>
      <c r="N9" s="31"/>
      <c r="O9" s="31"/>
      <c r="P9" s="31"/>
      <c r="Q9" s="31"/>
      <c r="R9" s="31"/>
    </row>
    <row r="10" spans="1:18" x14ac:dyDescent="0.25">
      <c r="A10" s="18" t="s">
        <v>52</v>
      </c>
      <c r="B10" s="136">
        <v>3229308</v>
      </c>
      <c r="C10" s="136">
        <v>3236186</v>
      </c>
      <c r="D10" s="137">
        <v>-2E-3</v>
      </c>
      <c r="E10" s="136">
        <v>4633145</v>
      </c>
      <c r="F10" s="137">
        <v>-0.30299999999999999</v>
      </c>
      <c r="G10" s="138">
        <v>2105691</v>
      </c>
      <c r="H10" s="138">
        <v>2096694</v>
      </c>
      <c r="I10" s="24">
        <v>4.0000000000000001E-3</v>
      </c>
      <c r="J10" s="139">
        <v>2935045</v>
      </c>
      <c r="K10" s="24">
        <v>-0.28299999999999997</v>
      </c>
      <c r="L10" s="24">
        <v>0.73699999999999999</v>
      </c>
      <c r="N10" s="31"/>
      <c r="O10" s="31"/>
      <c r="P10" s="31"/>
      <c r="Q10" s="31"/>
      <c r="R10" s="31"/>
    </row>
    <row r="11" spans="1:18" x14ac:dyDescent="0.25">
      <c r="A11" s="18" t="s">
        <v>77</v>
      </c>
      <c r="B11" s="23">
        <v>1810508</v>
      </c>
      <c r="C11" s="23">
        <v>1821489</v>
      </c>
      <c r="D11" s="24">
        <v>-6.0000000000000001E-3</v>
      </c>
      <c r="E11" s="23">
        <v>3126186</v>
      </c>
      <c r="F11" s="24">
        <v>-0.42099999999999999</v>
      </c>
      <c r="G11" s="23">
        <v>1364056</v>
      </c>
      <c r="H11" s="23">
        <v>1389193</v>
      </c>
      <c r="I11" s="24">
        <v>-1.7999999999999999E-2</v>
      </c>
      <c r="J11" s="23">
        <v>2249260</v>
      </c>
      <c r="K11" s="24">
        <v>-0.39400000000000002</v>
      </c>
      <c r="L11" s="24">
        <v>0.47699999999999998</v>
      </c>
      <c r="N11" s="31"/>
      <c r="O11" s="31"/>
      <c r="P11" s="31"/>
      <c r="Q11" s="31"/>
      <c r="R11" s="31"/>
    </row>
    <row r="12" spans="1:18" x14ac:dyDescent="0.25">
      <c r="A12" s="20" t="s">
        <v>73</v>
      </c>
      <c r="B12" s="140">
        <v>923623</v>
      </c>
      <c r="C12" s="140">
        <v>915257</v>
      </c>
      <c r="D12" s="142">
        <v>8.9999999999999993E-3</v>
      </c>
      <c r="E12" s="141">
        <v>952269</v>
      </c>
      <c r="F12" s="142">
        <v>-0.03</v>
      </c>
      <c r="G12" s="143">
        <v>677238</v>
      </c>
      <c r="H12" s="143">
        <v>671027</v>
      </c>
      <c r="I12" s="12">
        <v>8.9999999999999993E-3</v>
      </c>
      <c r="J12" s="141">
        <v>710385</v>
      </c>
      <c r="K12" s="12">
        <v>-4.7E-2</v>
      </c>
      <c r="L12" s="12">
        <v>0.23699999999999999</v>
      </c>
      <c r="N12" s="31"/>
      <c r="O12" s="31"/>
      <c r="P12" s="31"/>
      <c r="Q12" s="31"/>
      <c r="R12" s="31"/>
    </row>
    <row r="13" spans="1:18" x14ac:dyDescent="0.25">
      <c r="A13" s="20" t="s">
        <v>98</v>
      </c>
      <c r="B13" s="140">
        <v>646175</v>
      </c>
      <c r="C13" s="140">
        <v>678687</v>
      </c>
      <c r="D13" s="142">
        <v>-4.8000000000000001E-2</v>
      </c>
      <c r="E13" s="141">
        <v>791756</v>
      </c>
      <c r="F13" s="142">
        <v>-0.184</v>
      </c>
      <c r="G13" s="143">
        <v>432227</v>
      </c>
      <c r="H13" s="143">
        <v>478046</v>
      </c>
      <c r="I13" s="12">
        <v>-9.6000000000000002E-2</v>
      </c>
      <c r="J13" s="141">
        <v>573815</v>
      </c>
      <c r="K13" s="12">
        <v>-0.247</v>
      </c>
      <c r="L13" s="12">
        <v>0.151</v>
      </c>
      <c r="N13" s="31"/>
      <c r="O13" s="31"/>
      <c r="P13" s="31"/>
      <c r="Q13" s="31"/>
      <c r="R13" s="31"/>
    </row>
    <row r="14" spans="1:18" x14ac:dyDescent="0.25">
      <c r="A14" s="20" t="s">
        <v>28</v>
      </c>
      <c r="B14" s="27">
        <v>0</v>
      </c>
      <c r="C14" s="27">
        <v>0</v>
      </c>
      <c r="D14" s="96" t="s">
        <v>4</v>
      </c>
      <c r="E14" s="141">
        <v>1129902</v>
      </c>
      <c r="F14" s="142" t="s">
        <v>4</v>
      </c>
      <c r="G14" s="27">
        <v>0</v>
      </c>
      <c r="H14" s="27">
        <v>0</v>
      </c>
      <c r="I14" s="96" t="s">
        <v>4</v>
      </c>
      <c r="J14" s="141">
        <v>696960</v>
      </c>
      <c r="K14" s="12" t="s">
        <v>4</v>
      </c>
      <c r="L14" s="12">
        <v>0</v>
      </c>
      <c r="N14" s="31"/>
      <c r="O14" s="31"/>
      <c r="P14" s="31"/>
      <c r="Q14" s="31"/>
      <c r="R14" s="31"/>
    </row>
    <row r="15" spans="1:18" x14ac:dyDescent="0.25">
      <c r="A15" s="20" t="s">
        <v>74</v>
      </c>
      <c r="B15" s="140">
        <v>240710</v>
      </c>
      <c r="C15" s="140">
        <v>227545</v>
      </c>
      <c r="D15" s="142">
        <v>5.8000000000000003E-2</v>
      </c>
      <c r="E15" s="140">
        <v>252259</v>
      </c>
      <c r="F15" s="142">
        <v>-4.5999999999999999E-2</v>
      </c>
      <c r="G15" s="143">
        <v>254591</v>
      </c>
      <c r="H15" s="143">
        <v>240120</v>
      </c>
      <c r="I15" s="12">
        <v>0.06</v>
      </c>
      <c r="J15" s="141">
        <v>268100</v>
      </c>
      <c r="K15" s="12">
        <v>-0.05</v>
      </c>
      <c r="L15" s="12">
        <v>8.8999999999999996E-2</v>
      </c>
      <c r="N15" s="31"/>
      <c r="O15" s="31"/>
      <c r="P15" s="31"/>
      <c r="Q15" s="31"/>
      <c r="R15" s="31"/>
    </row>
    <row r="16" spans="1:18" s="98" customFormat="1" x14ac:dyDescent="0.25">
      <c r="A16" s="34" t="s">
        <v>75</v>
      </c>
      <c r="B16" s="144">
        <v>213900</v>
      </c>
      <c r="C16" s="144">
        <v>199810</v>
      </c>
      <c r="D16" s="146">
        <v>7.0999999999999994E-2</v>
      </c>
      <c r="E16" s="145">
        <v>211505</v>
      </c>
      <c r="F16" s="146">
        <v>1.0999999999999999E-2</v>
      </c>
      <c r="G16" s="147">
        <v>213900</v>
      </c>
      <c r="H16" s="147">
        <v>199810</v>
      </c>
      <c r="I16" s="35">
        <v>7.0999999999999994E-2</v>
      </c>
      <c r="J16" s="145">
        <v>211505</v>
      </c>
      <c r="K16" s="35">
        <v>1.0999999999999999E-2</v>
      </c>
      <c r="L16" s="35">
        <v>7.4999999999999997E-2</v>
      </c>
      <c r="N16" s="97"/>
      <c r="O16" s="97"/>
      <c r="P16" s="97"/>
      <c r="Q16" s="97"/>
      <c r="R16" s="97"/>
    </row>
    <row r="17" spans="1:18" s="98" customFormat="1" x14ac:dyDescent="0.25">
      <c r="A17" s="36" t="s">
        <v>76</v>
      </c>
      <c r="B17" s="148">
        <v>26810</v>
      </c>
      <c r="C17" s="148">
        <v>27735</v>
      </c>
      <c r="D17" s="150">
        <v>-3.3000000000000002E-2</v>
      </c>
      <c r="E17" s="149">
        <v>40754</v>
      </c>
      <c r="F17" s="150">
        <v>-0.34200000000000003</v>
      </c>
      <c r="G17" s="151">
        <v>40691</v>
      </c>
      <c r="H17" s="151">
        <v>40310</v>
      </c>
      <c r="I17" s="37">
        <v>8.9999999999999993E-3</v>
      </c>
      <c r="J17" s="149">
        <v>56595</v>
      </c>
      <c r="K17" s="37">
        <v>-0.28100000000000003</v>
      </c>
      <c r="L17" s="37">
        <v>1.4E-2</v>
      </c>
      <c r="N17" s="97"/>
      <c r="O17" s="97"/>
      <c r="P17" s="97"/>
      <c r="Q17" s="97"/>
      <c r="R17" s="97"/>
    </row>
    <row r="18" spans="1:18" x14ac:dyDescent="0.25">
      <c r="A18" s="18" t="s">
        <v>78</v>
      </c>
      <c r="B18" s="136">
        <v>795249</v>
      </c>
      <c r="C18" s="136">
        <v>792525</v>
      </c>
      <c r="D18" s="137">
        <v>3.0000000000000001E-3</v>
      </c>
      <c r="E18" s="136">
        <v>779824</v>
      </c>
      <c r="F18" s="137">
        <v>0.02</v>
      </c>
      <c r="G18" s="138">
        <v>454580</v>
      </c>
      <c r="H18" s="138">
        <v>443967</v>
      </c>
      <c r="I18" s="24">
        <v>2.4E-2</v>
      </c>
      <c r="J18" s="139">
        <v>461140</v>
      </c>
      <c r="K18" s="24">
        <v>-1.4E-2</v>
      </c>
      <c r="L18" s="24">
        <v>0.159</v>
      </c>
      <c r="N18" s="31"/>
      <c r="O18" s="31"/>
      <c r="P18" s="31"/>
      <c r="Q18" s="31"/>
      <c r="R18" s="31"/>
    </row>
    <row r="19" spans="1:18" x14ac:dyDescent="0.25">
      <c r="A19" s="20" t="s">
        <v>29</v>
      </c>
      <c r="B19" s="140">
        <v>416536</v>
      </c>
      <c r="C19" s="140">
        <v>421002</v>
      </c>
      <c r="D19" s="142">
        <v>-1.0999999999999999E-2</v>
      </c>
      <c r="E19" s="141">
        <v>428248</v>
      </c>
      <c r="F19" s="142">
        <v>-2.7E-2</v>
      </c>
      <c r="G19" s="143">
        <v>174192</v>
      </c>
      <c r="H19" s="143">
        <v>172168</v>
      </c>
      <c r="I19" s="12">
        <v>1.2E-2</v>
      </c>
      <c r="J19" s="141">
        <v>173288</v>
      </c>
      <c r="K19" s="12">
        <v>5.0000000000000001E-3</v>
      </c>
      <c r="L19" s="12">
        <v>6.0999999999999999E-2</v>
      </c>
      <c r="N19" s="31"/>
      <c r="O19" s="31"/>
      <c r="P19" s="31"/>
      <c r="Q19" s="31"/>
      <c r="R19" s="31"/>
    </row>
    <row r="20" spans="1:18" x14ac:dyDescent="0.25">
      <c r="A20" s="152" t="s">
        <v>90</v>
      </c>
      <c r="B20" s="140">
        <v>194827</v>
      </c>
      <c r="C20" s="140">
        <v>182688</v>
      </c>
      <c r="D20" s="142">
        <v>6.6000000000000003E-2</v>
      </c>
      <c r="E20" s="141">
        <v>139947</v>
      </c>
      <c r="F20" s="142">
        <v>0.39200000000000002</v>
      </c>
      <c r="G20" s="143">
        <v>163432</v>
      </c>
      <c r="H20" s="143">
        <v>151753</v>
      </c>
      <c r="I20" s="12">
        <v>7.6999999999999999E-2</v>
      </c>
      <c r="J20" s="141">
        <v>129848</v>
      </c>
      <c r="K20" s="12">
        <v>0.25900000000000001</v>
      </c>
      <c r="L20" s="12">
        <v>5.7000000000000002E-2</v>
      </c>
      <c r="N20" s="31"/>
      <c r="O20" s="31"/>
      <c r="P20" s="31"/>
      <c r="Q20" s="31"/>
      <c r="R20" s="31"/>
    </row>
    <row r="21" spans="1:18" x14ac:dyDescent="0.25">
      <c r="A21" s="21" t="s">
        <v>104</v>
      </c>
      <c r="B21" s="153">
        <v>183886</v>
      </c>
      <c r="C21" s="153">
        <v>188835</v>
      </c>
      <c r="D21" s="155">
        <v>-2.5999999999999999E-2</v>
      </c>
      <c r="E21" s="154">
        <v>211629</v>
      </c>
      <c r="F21" s="155">
        <v>-0.13100000000000001</v>
      </c>
      <c r="G21" s="133">
        <v>116956</v>
      </c>
      <c r="H21" s="133">
        <v>120046</v>
      </c>
      <c r="I21" s="25">
        <v>-2.5999999999999999E-2</v>
      </c>
      <c r="J21" s="154">
        <v>158004</v>
      </c>
      <c r="K21" s="25">
        <v>-0.26</v>
      </c>
      <c r="L21" s="25">
        <v>4.1000000000000002E-2</v>
      </c>
      <c r="N21" s="31"/>
      <c r="O21" s="31"/>
      <c r="P21" s="31"/>
      <c r="Q21" s="31"/>
      <c r="R21" s="31"/>
    </row>
    <row r="22" spans="1:18" x14ac:dyDescent="0.25">
      <c r="A22" s="22" t="s">
        <v>79</v>
      </c>
      <c r="B22" s="136">
        <v>623551</v>
      </c>
      <c r="C22" s="136">
        <v>622172</v>
      </c>
      <c r="D22" s="137">
        <v>2E-3</v>
      </c>
      <c r="E22" s="156">
        <v>727135</v>
      </c>
      <c r="F22" s="137">
        <v>-0.14199999999999999</v>
      </c>
      <c r="G22" s="138">
        <v>287055</v>
      </c>
      <c r="H22" s="138">
        <v>263534</v>
      </c>
      <c r="I22" s="24">
        <v>8.8999999999999996E-2</v>
      </c>
      <c r="J22" s="156">
        <v>224645</v>
      </c>
      <c r="K22" s="24">
        <v>0.27800000000000002</v>
      </c>
      <c r="L22" s="24">
        <v>0.1</v>
      </c>
      <c r="N22" s="31"/>
      <c r="O22" s="31"/>
      <c r="P22" s="31"/>
      <c r="Q22" s="31"/>
      <c r="R22" s="31"/>
    </row>
    <row r="23" spans="1:18" x14ac:dyDescent="0.25">
      <c r="A23" s="22" t="s">
        <v>53</v>
      </c>
      <c r="B23" s="85"/>
      <c r="C23" s="85"/>
      <c r="D23" s="85"/>
      <c r="E23" s="157"/>
      <c r="F23" s="128"/>
      <c r="G23" s="23">
        <v>2856860</v>
      </c>
      <c r="H23" s="23">
        <v>2705413</v>
      </c>
      <c r="I23" s="24">
        <v>5.6000000000000001E-2</v>
      </c>
      <c r="J23" s="23">
        <v>3616231</v>
      </c>
      <c r="K23" s="24">
        <v>-0.21</v>
      </c>
      <c r="L23" s="24">
        <v>1</v>
      </c>
      <c r="N23" s="31"/>
      <c r="O23" s="31"/>
      <c r="P23" s="31"/>
      <c r="Q23" s="31"/>
      <c r="R23" s="31"/>
    </row>
    <row r="24" spans="1:18" ht="15" x14ac:dyDescent="0.25">
      <c r="A24"/>
      <c r="B24"/>
      <c r="C24"/>
      <c r="D24"/>
      <c r="E24"/>
      <c r="F24"/>
      <c r="G24"/>
      <c r="H24"/>
      <c r="I24"/>
      <c r="J24"/>
      <c r="K24"/>
      <c r="L24"/>
    </row>
    <row r="25" spans="1:18" ht="15" x14ac:dyDescent="0.25">
      <c r="A25" s="95"/>
      <c r="B25"/>
      <c r="C25"/>
      <c r="D25"/>
      <c r="E25"/>
      <c r="F25"/>
      <c r="G25"/>
      <c r="H25"/>
      <c r="I25"/>
      <c r="J25"/>
      <c r="K25"/>
      <c r="L25"/>
    </row>
    <row r="26" spans="1:18" ht="15" x14ac:dyDescent="0.25">
      <c r="A26" s="95" t="s">
        <v>120</v>
      </c>
      <c r="B26"/>
      <c r="C26"/>
      <c r="D26"/>
      <c r="E26"/>
      <c r="F26"/>
      <c r="G26"/>
      <c r="H26"/>
      <c r="I26"/>
      <c r="J26"/>
      <c r="K26"/>
      <c r="L26"/>
    </row>
  </sheetData>
  <mergeCells count="2">
    <mergeCell ref="B5:F5"/>
    <mergeCell ref="G5:L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8869-C622-41BE-ABD4-CC0574562546}">
  <sheetPr>
    <tabColor rgb="FF113A3F"/>
  </sheetPr>
  <dimension ref="A1:J30"/>
  <sheetViews>
    <sheetView showGridLines="0" zoomScale="80" zoomScaleNormal="80" workbookViewId="0">
      <pane ySplit="3" topLeftCell="A4" activePane="bottomLeft" state="frozen"/>
      <selection activeCell="A45" sqref="A45"/>
      <selection pane="bottomLeft"/>
    </sheetView>
  </sheetViews>
  <sheetFormatPr defaultColWidth="42.7109375" defaultRowHeight="14.25" x14ac:dyDescent="0.25"/>
  <cols>
    <col min="1" max="1" width="42.7109375" style="3"/>
    <col min="2" max="2" width="23.28515625" style="3" bestFit="1" customWidth="1"/>
    <col min="3" max="3" width="19.5703125" style="3" customWidth="1"/>
    <col min="4" max="4" width="19.85546875" style="3" bestFit="1" customWidth="1"/>
    <col min="5" max="5" width="14.140625" style="3" bestFit="1" customWidth="1"/>
    <col min="6" max="16384" width="42.7109375" style="3"/>
  </cols>
  <sheetData>
    <row r="1" spans="1:10" x14ac:dyDescent="0.25">
      <c r="A1" s="1" t="s">
        <v>2</v>
      </c>
    </row>
    <row r="2" spans="1:10" x14ac:dyDescent="0.25">
      <c r="A2" s="1" t="s">
        <v>150</v>
      </c>
    </row>
    <row r="3" spans="1:10" x14ac:dyDescent="0.25">
      <c r="A3" s="2" t="s">
        <v>0</v>
      </c>
      <c r="B3" s="9"/>
      <c r="C3" s="9"/>
      <c r="D3" s="9"/>
      <c r="E3" s="9"/>
      <c r="F3" s="9"/>
    </row>
    <row r="6" spans="1:10" ht="15" customHeight="1" x14ac:dyDescent="0.25">
      <c r="A6" s="460" t="s">
        <v>33</v>
      </c>
      <c r="B6" s="462" t="s">
        <v>49</v>
      </c>
      <c r="C6" s="462" t="s">
        <v>95</v>
      </c>
      <c r="D6" s="462" t="s">
        <v>82</v>
      </c>
      <c r="E6" s="462" t="s">
        <v>12</v>
      </c>
    </row>
    <row r="7" spans="1:10" ht="15" thickBot="1" x14ac:dyDescent="0.3">
      <c r="A7" s="461"/>
      <c r="B7" s="463"/>
      <c r="C7" s="463"/>
      <c r="D7" s="463" t="s">
        <v>81</v>
      </c>
      <c r="E7" s="463"/>
    </row>
    <row r="8" spans="1:10" ht="15" thickBot="1" x14ac:dyDescent="0.3">
      <c r="A8" s="14" t="s">
        <v>47</v>
      </c>
      <c r="B8" s="30">
        <v>-1</v>
      </c>
      <c r="C8" s="30">
        <v>-2</v>
      </c>
      <c r="D8" s="30">
        <v>-3</v>
      </c>
      <c r="E8" s="15" t="s">
        <v>13</v>
      </c>
    </row>
    <row r="9" spans="1:10" ht="15" thickBot="1" x14ac:dyDescent="0.3">
      <c r="A9" s="158" t="s">
        <v>106</v>
      </c>
      <c r="B9" s="159"/>
      <c r="C9" s="159"/>
      <c r="D9" s="159"/>
      <c r="E9" s="160">
        <v>-46611</v>
      </c>
      <c r="G9" s="10"/>
      <c r="H9" s="10"/>
      <c r="I9" s="10"/>
      <c r="J9" s="10"/>
    </row>
    <row r="10" spans="1:10" ht="15" thickBot="1" x14ac:dyDescent="0.3">
      <c r="A10" s="161" t="s">
        <v>10</v>
      </c>
      <c r="B10" s="162"/>
      <c r="C10" s="162"/>
      <c r="D10" s="162"/>
      <c r="E10" s="163">
        <v>-60219</v>
      </c>
      <c r="G10" s="10"/>
      <c r="H10" s="10"/>
      <c r="I10" s="10"/>
      <c r="J10" s="10"/>
    </row>
    <row r="11" spans="1:10" ht="15" thickBot="1" x14ac:dyDescent="0.3">
      <c r="A11" s="161" t="s">
        <v>28</v>
      </c>
      <c r="B11" s="162"/>
      <c r="C11" s="162"/>
      <c r="D11" s="162"/>
      <c r="E11" s="163">
        <v>13608</v>
      </c>
      <c r="G11" s="10"/>
      <c r="H11" s="10"/>
      <c r="I11" s="10"/>
      <c r="J11" s="10"/>
    </row>
    <row r="12" spans="1:10" ht="15" thickBot="1" x14ac:dyDescent="0.3">
      <c r="A12" s="158" t="s">
        <v>15</v>
      </c>
      <c r="B12" s="160">
        <v>-286742</v>
      </c>
      <c r="C12" s="160">
        <v>-13</v>
      </c>
      <c r="D12" s="160">
        <v>38006</v>
      </c>
      <c r="E12" s="160">
        <v>-248749</v>
      </c>
      <c r="G12" s="10"/>
      <c r="H12" s="10"/>
      <c r="I12" s="10"/>
      <c r="J12" s="10"/>
    </row>
    <row r="13" spans="1:10" ht="15" thickBot="1" x14ac:dyDescent="0.3">
      <c r="A13" s="158" t="s">
        <v>107</v>
      </c>
      <c r="B13" s="160">
        <v>-131214</v>
      </c>
      <c r="C13" s="164" t="s">
        <v>91</v>
      </c>
      <c r="D13" s="160">
        <v>-20443</v>
      </c>
      <c r="E13" s="160">
        <v>-151657</v>
      </c>
      <c r="G13" s="10"/>
      <c r="H13" s="10"/>
      <c r="I13" s="10"/>
      <c r="J13" s="10"/>
    </row>
    <row r="14" spans="1:10" ht="15" thickBot="1" x14ac:dyDescent="0.3">
      <c r="A14" s="165" t="s">
        <v>73</v>
      </c>
      <c r="B14" s="164">
        <v>38944</v>
      </c>
      <c r="C14" s="164" t="s">
        <v>91</v>
      </c>
      <c r="D14" s="164">
        <v>-56073</v>
      </c>
      <c r="E14" s="164">
        <v>-17129</v>
      </c>
      <c r="G14" s="10"/>
      <c r="H14" s="10"/>
      <c r="I14" s="10"/>
      <c r="J14" s="10"/>
    </row>
    <row r="15" spans="1:10" ht="15" thickBot="1" x14ac:dyDescent="0.3">
      <c r="A15" s="165" t="s">
        <v>98</v>
      </c>
      <c r="B15" s="164">
        <v>-195794</v>
      </c>
      <c r="C15" s="164" t="s">
        <v>91</v>
      </c>
      <c r="D15" s="164">
        <v>67221</v>
      </c>
      <c r="E15" s="164">
        <v>-128573</v>
      </c>
      <c r="G15" s="10"/>
      <c r="H15" s="10"/>
      <c r="I15" s="10"/>
      <c r="J15" s="10"/>
    </row>
    <row r="16" spans="1:10" ht="15" thickBot="1" x14ac:dyDescent="0.3">
      <c r="A16" s="165" t="s">
        <v>74</v>
      </c>
      <c r="B16" s="164">
        <v>25636</v>
      </c>
      <c r="C16" s="164" t="s">
        <v>91</v>
      </c>
      <c r="D16" s="164">
        <v>-31591</v>
      </c>
      <c r="E16" s="164">
        <v>-5955</v>
      </c>
      <c r="G16" s="10"/>
      <c r="H16" s="10"/>
      <c r="I16" s="10"/>
      <c r="J16" s="10"/>
    </row>
    <row r="17" spans="1:10" ht="15" thickBot="1" x14ac:dyDescent="0.3">
      <c r="A17" s="165" t="s">
        <v>108</v>
      </c>
      <c r="B17" s="164">
        <v>31862</v>
      </c>
      <c r="C17" s="164" t="s">
        <v>91</v>
      </c>
      <c r="D17" s="164">
        <v>-22914</v>
      </c>
      <c r="E17" s="164">
        <v>8948</v>
      </c>
      <c r="G17" s="10"/>
      <c r="H17" s="10"/>
      <c r="I17" s="10"/>
      <c r="J17" s="10"/>
    </row>
    <row r="18" spans="1:10" ht="15" thickBot="1" x14ac:dyDescent="0.3">
      <c r="A18" s="165" t="s">
        <v>109</v>
      </c>
      <c r="B18" s="164">
        <v>-6226</v>
      </c>
      <c r="C18" s="164" t="s">
        <v>91</v>
      </c>
      <c r="D18" s="164">
        <v>-8677</v>
      </c>
      <c r="E18" s="164">
        <v>-14903</v>
      </c>
      <c r="G18" s="10"/>
      <c r="H18" s="10"/>
      <c r="I18" s="10"/>
      <c r="J18" s="10"/>
    </row>
    <row r="19" spans="1:10" ht="15" thickBot="1" x14ac:dyDescent="0.3">
      <c r="A19" s="158" t="s">
        <v>80</v>
      </c>
      <c r="B19" s="160">
        <v>-32150</v>
      </c>
      <c r="C19" s="164" t="s">
        <v>91</v>
      </c>
      <c r="D19" s="160">
        <v>25130</v>
      </c>
      <c r="E19" s="160">
        <v>-7020</v>
      </c>
      <c r="G19" s="10"/>
      <c r="H19" s="10"/>
      <c r="I19" s="10"/>
      <c r="J19" s="10"/>
    </row>
    <row r="20" spans="1:10" ht="15" thickBot="1" x14ac:dyDescent="0.3">
      <c r="A20" s="165" t="s">
        <v>29</v>
      </c>
      <c r="B20" s="164">
        <v>30591</v>
      </c>
      <c r="C20" s="164" t="s">
        <v>91</v>
      </c>
      <c r="D20" s="164">
        <v>-24591</v>
      </c>
      <c r="E20" s="164">
        <v>6000</v>
      </c>
      <c r="G20" s="10"/>
      <c r="H20" s="10"/>
      <c r="I20" s="10"/>
      <c r="J20" s="10"/>
    </row>
    <row r="21" spans="1:10" ht="15" thickBot="1" x14ac:dyDescent="0.3">
      <c r="A21" s="165" t="s">
        <v>9</v>
      </c>
      <c r="B21" s="164">
        <v>37273</v>
      </c>
      <c r="C21" s="164" t="s">
        <v>91</v>
      </c>
      <c r="D21" s="164">
        <v>-9245</v>
      </c>
      <c r="E21" s="164">
        <v>28028</v>
      </c>
      <c r="G21" s="10"/>
      <c r="H21" s="10"/>
      <c r="I21" s="10"/>
      <c r="J21" s="10"/>
    </row>
    <row r="22" spans="1:10" ht="15" thickBot="1" x14ac:dyDescent="0.3">
      <c r="A22" s="165" t="s">
        <v>104</v>
      </c>
      <c r="B22" s="164">
        <v>-100014</v>
      </c>
      <c r="C22" s="164" t="s">
        <v>91</v>
      </c>
      <c r="D22" s="164">
        <v>58966</v>
      </c>
      <c r="E22" s="164">
        <v>-41048</v>
      </c>
      <c r="G22" s="10"/>
      <c r="H22" s="10"/>
      <c r="I22" s="10"/>
      <c r="J22" s="10"/>
    </row>
    <row r="23" spans="1:10" ht="15" thickBot="1" x14ac:dyDescent="0.3">
      <c r="A23" s="158" t="s">
        <v>1</v>
      </c>
      <c r="B23" s="160">
        <v>-123378</v>
      </c>
      <c r="C23" s="160">
        <v>-13</v>
      </c>
      <c r="D23" s="160">
        <v>33319</v>
      </c>
      <c r="E23" s="160">
        <v>-90072</v>
      </c>
      <c r="G23" s="10"/>
      <c r="H23" s="10"/>
      <c r="I23" s="10"/>
      <c r="J23" s="10"/>
    </row>
    <row r="24" spans="1:10" ht="15" thickBot="1" x14ac:dyDescent="0.3">
      <c r="A24" s="16" t="s">
        <v>48</v>
      </c>
      <c r="B24" s="166">
        <v>-286742</v>
      </c>
      <c r="C24" s="166">
        <v>-13</v>
      </c>
      <c r="D24" s="166">
        <v>38006</v>
      </c>
      <c r="E24" s="166">
        <v>-295360</v>
      </c>
      <c r="G24" s="10"/>
      <c r="H24" s="10"/>
      <c r="I24" s="10"/>
      <c r="J24" s="10"/>
    </row>
    <row r="25" spans="1:10" ht="15" x14ac:dyDescent="0.25">
      <c r="A25"/>
      <c r="B25"/>
      <c r="C25"/>
      <c r="D25"/>
      <c r="E25"/>
    </row>
    <row r="26" spans="1:10" ht="15" x14ac:dyDescent="0.25">
      <c r="A26"/>
      <c r="B26"/>
      <c r="C26"/>
      <c r="D26"/>
      <c r="E26"/>
    </row>
    <row r="27" spans="1:10" ht="15" x14ac:dyDescent="0.25">
      <c r="A27" s="95" t="s">
        <v>50</v>
      </c>
      <c r="B27"/>
      <c r="C27"/>
      <c r="D27"/>
      <c r="E27"/>
    </row>
    <row r="28" spans="1:10" ht="43.9" customHeight="1" x14ac:dyDescent="0.25">
      <c r="A28" s="451" t="s">
        <v>110</v>
      </c>
      <c r="B28" s="451"/>
      <c r="C28" s="451"/>
      <c r="D28" s="451"/>
      <c r="E28" s="451"/>
    </row>
    <row r="29" spans="1:10" ht="15" x14ac:dyDescent="0.25">
      <c r="A29" s="95" t="s">
        <v>111</v>
      </c>
      <c r="B29"/>
      <c r="C29"/>
      <c r="D29"/>
      <c r="E29"/>
    </row>
    <row r="30" spans="1:10" x14ac:dyDescent="0.25">
      <c r="A30" s="95"/>
    </row>
  </sheetData>
  <mergeCells count="6">
    <mergeCell ref="A28:E28"/>
    <mergeCell ref="A6:A7"/>
    <mergeCell ref="B6:B7"/>
    <mergeCell ref="C6:C7"/>
    <mergeCell ref="D6:D7"/>
    <mergeCell ref="E6:E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EF95-B9AE-41E8-8F06-8F92304AA9FF}">
  <sheetPr>
    <tabColor rgb="FF113A3F"/>
  </sheetPr>
  <dimension ref="A1:J30"/>
  <sheetViews>
    <sheetView showGridLines="0" zoomScale="80" zoomScaleNormal="80" workbookViewId="0">
      <pane ySplit="3" topLeftCell="A4" activePane="bottomLeft" state="frozen"/>
      <selection activeCell="A45" sqref="A45"/>
      <selection pane="bottomLeft"/>
    </sheetView>
  </sheetViews>
  <sheetFormatPr defaultColWidth="42.7109375" defaultRowHeight="14.25" x14ac:dyDescent="0.25"/>
  <cols>
    <col min="1" max="1" width="42.7109375" style="3"/>
    <col min="2" max="2" width="23.28515625" style="3" bestFit="1" customWidth="1"/>
    <col min="3" max="3" width="19.5703125" style="3" customWidth="1"/>
    <col min="4" max="4" width="19.85546875" style="3" bestFit="1" customWidth="1"/>
    <col min="5" max="5" width="14.140625" style="3" bestFit="1" customWidth="1"/>
    <col min="6" max="16384" width="42.7109375" style="3"/>
  </cols>
  <sheetData>
    <row r="1" spans="1:10" x14ac:dyDescent="0.25">
      <c r="A1" s="1" t="s">
        <v>2</v>
      </c>
    </row>
    <row r="2" spans="1:10" x14ac:dyDescent="0.25">
      <c r="A2" s="1" t="s">
        <v>151</v>
      </c>
    </row>
    <row r="3" spans="1:10" x14ac:dyDescent="0.25">
      <c r="A3" s="2" t="s">
        <v>0</v>
      </c>
      <c r="B3" s="9"/>
      <c r="C3" s="9"/>
      <c r="D3" s="9"/>
      <c r="E3" s="9"/>
      <c r="F3" s="9"/>
    </row>
    <row r="6" spans="1:10" ht="15" customHeight="1" x14ac:dyDescent="0.25">
      <c r="A6" s="460" t="s">
        <v>33</v>
      </c>
      <c r="B6" s="462" t="s">
        <v>49</v>
      </c>
      <c r="C6" s="462" t="s">
        <v>95</v>
      </c>
      <c r="D6" s="462" t="s">
        <v>82</v>
      </c>
      <c r="E6" s="462" t="s">
        <v>12</v>
      </c>
    </row>
    <row r="7" spans="1:10" ht="15" thickBot="1" x14ac:dyDescent="0.3">
      <c r="A7" s="461"/>
      <c r="B7" s="463"/>
      <c r="C7" s="463"/>
      <c r="D7" s="463" t="s">
        <v>81</v>
      </c>
      <c r="E7" s="463"/>
    </row>
    <row r="8" spans="1:10" ht="15" thickBot="1" x14ac:dyDescent="0.3">
      <c r="A8" s="14" t="s">
        <v>47</v>
      </c>
      <c r="B8" s="30">
        <v>-1</v>
      </c>
      <c r="C8" s="30">
        <v>-2</v>
      </c>
      <c r="D8" s="30">
        <v>-3</v>
      </c>
      <c r="E8" s="15" t="s">
        <v>13</v>
      </c>
    </row>
    <row r="9" spans="1:10" ht="15" thickBot="1" x14ac:dyDescent="0.3">
      <c r="A9" s="158" t="s">
        <v>106</v>
      </c>
      <c r="B9" s="167"/>
      <c r="C9" s="167"/>
      <c r="D9" s="167"/>
      <c r="E9" s="168">
        <v>142450</v>
      </c>
      <c r="G9" s="10"/>
      <c r="H9" s="10"/>
      <c r="I9" s="10"/>
      <c r="J9" s="10"/>
    </row>
    <row r="10" spans="1:10" ht="15" thickBot="1" x14ac:dyDescent="0.3">
      <c r="A10" s="161" t="s">
        <v>10</v>
      </c>
      <c r="B10" s="169"/>
      <c r="C10" s="169"/>
      <c r="D10" s="169"/>
      <c r="E10" s="170">
        <v>142450</v>
      </c>
      <c r="G10" s="10"/>
      <c r="H10" s="10"/>
      <c r="I10" s="10"/>
      <c r="J10" s="10"/>
    </row>
    <row r="11" spans="1:10" ht="15" thickBot="1" x14ac:dyDescent="0.3">
      <c r="A11" s="161" t="s">
        <v>28</v>
      </c>
      <c r="B11" s="169"/>
      <c r="C11" s="169"/>
      <c r="D11" s="169"/>
      <c r="E11" s="170" t="s">
        <v>91</v>
      </c>
      <c r="G11" s="10"/>
      <c r="H11" s="10"/>
      <c r="I11" s="10"/>
      <c r="J11" s="10"/>
    </row>
    <row r="12" spans="1:10" ht="15" thickBot="1" x14ac:dyDescent="0.3">
      <c r="A12" s="158" t="s">
        <v>15</v>
      </c>
      <c r="B12" s="168">
        <v>-109662</v>
      </c>
      <c r="C12" s="171" t="s">
        <v>91</v>
      </c>
      <c r="D12" s="168">
        <v>137118</v>
      </c>
      <c r="E12" s="168">
        <v>27456</v>
      </c>
      <c r="G12" s="10"/>
      <c r="H12" s="10"/>
      <c r="I12" s="10"/>
      <c r="J12" s="10"/>
    </row>
    <row r="13" spans="1:10" ht="15" thickBot="1" x14ac:dyDescent="0.3">
      <c r="A13" s="158" t="s">
        <v>107</v>
      </c>
      <c r="B13" s="168">
        <v>-79919</v>
      </c>
      <c r="C13" s="171" t="s">
        <v>91</v>
      </c>
      <c r="D13" s="168">
        <v>84816</v>
      </c>
      <c r="E13" s="168">
        <v>4897</v>
      </c>
      <c r="G13" s="10"/>
      <c r="H13" s="10"/>
      <c r="I13" s="10"/>
      <c r="J13" s="10"/>
    </row>
    <row r="14" spans="1:10" ht="15" thickBot="1" x14ac:dyDescent="0.3">
      <c r="A14" s="165" t="s">
        <v>73</v>
      </c>
      <c r="B14" s="172">
        <v>-13682</v>
      </c>
      <c r="C14" s="172" t="s">
        <v>91</v>
      </c>
      <c r="D14" s="172">
        <v>35911</v>
      </c>
      <c r="E14" s="172">
        <v>22229</v>
      </c>
      <c r="G14" s="10"/>
      <c r="H14" s="10"/>
      <c r="I14" s="10"/>
      <c r="J14" s="10"/>
    </row>
    <row r="15" spans="1:10" ht="15" thickBot="1" x14ac:dyDescent="0.3">
      <c r="A15" s="165" t="s">
        <v>98</v>
      </c>
      <c r="B15" s="172">
        <v>-92162</v>
      </c>
      <c r="C15" s="172" t="s">
        <v>91</v>
      </c>
      <c r="D15" s="172">
        <v>59358</v>
      </c>
      <c r="E15" s="172">
        <v>-32804</v>
      </c>
      <c r="G15" s="10"/>
      <c r="H15" s="10"/>
      <c r="I15" s="10"/>
      <c r="J15" s="10"/>
    </row>
    <row r="16" spans="1:10" ht="15" thickBot="1" x14ac:dyDescent="0.3">
      <c r="A16" s="165" t="s">
        <v>74</v>
      </c>
      <c r="B16" s="172">
        <v>25925</v>
      </c>
      <c r="C16" s="172" t="s">
        <v>91</v>
      </c>
      <c r="D16" s="172">
        <v>-10453</v>
      </c>
      <c r="E16" s="172">
        <v>15472</v>
      </c>
      <c r="G16" s="10"/>
      <c r="H16" s="10"/>
      <c r="I16" s="10"/>
      <c r="J16" s="10"/>
    </row>
    <row r="17" spans="1:10" ht="15" thickBot="1" x14ac:dyDescent="0.3">
      <c r="A17" s="165" t="s">
        <v>108</v>
      </c>
      <c r="B17" s="172">
        <v>19539</v>
      </c>
      <c r="C17" s="172" t="s">
        <v>91</v>
      </c>
      <c r="D17" s="172">
        <v>-5449</v>
      </c>
      <c r="E17" s="172">
        <v>14090</v>
      </c>
      <c r="G17" s="10"/>
      <c r="H17" s="10"/>
      <c r="I17" s="10"/>
      <c r="J17" s="10"/>
    </row>
    <row r="18" spans="1:10" ht="15" thickBot="1" x14ac:dyDescent="0.3">
      <c r="A18" s="165" t="s">
        <v>109</v>
      </c>
      <c r="B18" s="172">
        <v>6386</v>
      </c>
      <c r="C18" s="172" t="s">
        <v>91</v>
      </c>
      <c r="D18" s="172">
        <v>-5004</v>
      </c>
      <c r="E18" s="172">
        <v>1382</v>
      </c>
      <c r="G18" s="10"/>
      <c r="H18" s="10"/>
      <c r="I18" s="10"/>
      <c r="J18" s="10"/>
    </row>
    <row r="19" spans="1:10" ht="15" thickBot="1" x14ac:dyDescent="0.3">
      <c r="A19" s="158" t="s">
        <v>80</v>
      </c>
      <c r="B19" s="168">
        <v>-18687</v>
      </c>
      <c r="C19" s="171" t="s">
        <v>91</v>
      </c>
      <c r="D19" s="168">
        <v>26637</v>
      </c>
      <c r="E19" s="168">
        <v>7950</v>
      </c>
      <c r="G19" s="10"/>
      <c r="H19" s="10"/>
      <c r="I19" s="10"/>
      <c r="J19" s="10"/>
    </row>
    <row r="20" spans="1:10" ht="15" thickBot="1" x14ac:dyDescent="0.3">
      <c r="A20" s="165" t="s">
        <v>29</v>
      </c>
      <c r="B20" s="172">
        <v>22920</v>
      </c>
      <c r="C20" s="172" t="s">
        <v>91</v>
      </c>
      <c r="D20" s="172">
        <v>-19167</v>
      </c>
      <c r="E20" s="172">
        <v>3753</v>
      </c>
      <c r="G20" s="10"/>
      <c r="H20" s="10"/>
      <c r="I20" s="10"/>
      <c r="J20" s="10"/>
    </row>
    <row r="21" spans="1:10" ht="15" thickBot="1" x14ac:dyDescent="0.3">
      <c r="A21" s="165" t="s">
        <v>9</v>
      </c>
      <c r="B21" s="172">
        <v>10844</v>
      </c>
      <c r="C21" s="172" t="s">
        <v>91</v>
      </c>
      <c r="D21" s="172">
        <v>-3557</v>
      </c>
      <c r="E21" s="172">
        <v>7287</v>
      </c>
      <c r="G21" s="10"/>
      <c r="H21" s="10"/>
      <c r="I21" s="10"/>
      <c r="J21" s="10"/>
    </row>
    <row r="22" spans="1:10" ht="15" thickBot="1" x14ac:dyDescent="0.3">
      <c r="A22" s="165" t="s">
        <v>104</v>
      </c>
      <c r="B22" s="172">
        <v>-52451</v>
      </c>
      <c r="C22" s="172" t="s">
        <v>91</v>
      </c>
      <c r="D22" s="172">
        <v>49361</v>
      </c>
      <c r="E22" s="172">
        <v>-3090</v>
      </c>
      <c r="G22" s="10"/>
      <c r="H22" s="10"/>
      <c r="I22" s="10"/>
      <c r="J22" s="10"/>
    </row>
    <row r="23" spans="1:10" ht="15" thickBot="1" x14ac:dyDescent="0.3">
      <c r="A23" s="158" t="s">
        <v>1</v>
      </c>
      <c r="B23" s="168">
        <v>-11056</v>
      </c>
      <c r="C23" s="171" t="s">
        <v>91</v>
      </c>
      <c r="D23" s="168">
        <v>25665</v>
      </c>
      <c r="E23" s="168">
        <v>14609</v>
      </c>
      <c r="G23" s="10"/>
      <c r="H23" s="10"/>
      <c r="I23" s="10"/>
      <c r="J23" s="10"/>
    </row>
    <row r="24" spans="1:10" ht="15" thickBot="1" x14ac:dyDescent="0.3">
      <c r="A24" s="16" t="s">
        <v>48</v>
      </c>
      <c r="B24" s="166">
        <v>-109662</v>
      </c>
      <c r="C24" s="166" t="s">
        <v>112</v>
      </c>
      <c r="D24" s="166">
        <v>137118</v>
      </c>
      <c r="E24" s="166">
        <v>169906</v>
      </c>
      <c r="G24" s="10"/>
      <c r="H24" s="10"/>
      <c r="I24" s="10"/>
      <c r="J24" s="10"/>
    </row>
    <row r="25" spans="1:10" ht="15" x14ac:dyDescent="0.25">
      <c r="A25"/>
      <c r="B25"/>
      <c r="C25"/>
      <c r="D25"/>
      <c r="E25"/>
    </row>
    <row r="26" spans="1:10" ht="15" x14ac:dyDescent="0.25">
      <c r="A26"/>
      <c r="B26"/>
      <c r="C26"/>
      <c r="D26"/>
      <c r="E26"/>
    </row>
    <row r="27" spans="1:10" ht="15" x14ac:dyDescent="0.25">
      <c r="A27" s="95" t="s">
        <v>50</v>
      </c>
      <c r="B27"/>
      <c r="C27"/>
      <c r="D27"/>
      <c r="E27"/>
    </row>
    <row r="28" spans="1:10" ht="43.9" customHeight="1" x14ac:dyDescent="0.25">
      <c r="A28" s="451" t="s">
        <v>110</v>
      </c>
      <c r="B28" s="451"/>
      <c r="C28" s="451"/>
      <c r="D28" s="451"/>
      <c r="E28" s="451"/>
    </row>
    <row r="29" spans="1:10" ht="15" x14ac:dyDescent="0.25">
      <c r="A29" s="95" t="s">
        <v>111</v>
      </c>
      <c r="B29"/>
      <c r="C29"/>
      <c r="D29"/>
      <c r="E29"/>
    </row>
    <row r="30" spans="1:10" x14ac:dyDescent="0.25">
      <c r="A30" s="95"/>
    </row>
  </sheetData>
  <mergeCells count="6">
    <mergeCell ref="A28:E28"/>
    <mergeCell ref="A6:A7"/>
    <mergeCell ref="B6:B7"/>
    <mergeCell ref="C6:C7"/>
    <mergeCell ref="D6:D7"/>
    <mergeCell ref="E6:E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A3FA5-16F7-4A1A-B6D6-1CCA1A5E5496}">
  <sheetPr>
    <tabColor rgb="FF113A3F"/>
  </sheetPr>
  <dimension ref="A1:P35"/>
  <sheetViews>
    <sheetView showGridLines="0" zoomScale="80" zoomScaleNormal="80" workbookViewId="0">
      <pane ySplit="3" topLeftCell="A4" activePane="bottomLeft" state="frozen"/>
      <selection activeCell="A45" sqref="A45"/>
      <selection pane="bottomLeft"/>
    </sheetView>
  </sheetViews>
  <sheetFormatPr defaultColWidth="8.85546875" defaultRowHeight="14.25" x14ac:dyDescent="0.25"/>
  <cols>
    <col min="1" max="1" width="73.5703125" style="3" customWidth="1"/>
    <col min="2" max="2" width="11.42578125" style="3" bestFit="1" customWidth="1"/>
    <col min="3" max="3" width="11.7109375" style="3" bestFit="1" customWidth="1"/>
    <col min="4" max="4" width="8.42578125" style="26" bestFit="1" customWidth="1"/>
    <col min="5" max="5" width="12.85546875" style="3" bestFit="1" customWidth="1"/>
    <col min="6" max="6" width="12" style="3" bestFit="1" customWidth="1"/>
    <col min="7" max="7" width="8.42578125" style="26" bestFit="1" customWidth="1"/>
    <col min="8" max="16384" width="8.85546875" style="3"/>
  </cols>
  <sheetData>
    <row r="1" spans="1:14" x14ac:dyDescent="0.25">
      <c r="A1" s="1" t="s">
        <v>2</v>
      </c>
    </row>
    <row r="2" spans="1:14" x14ac:dyDescent="0.25">
      <c r="A2" s="1" t="s">
        <v>56</v>
      </c>
    </row>
    <row r="3" spans="1:14" x14ac:dyDescent="0.25">
      <c r="A3" s="2" t="s">
        <v>0</v>
      </c>
      <c r="B3" s="9"/>
      <c r="C3" s="9"/>
      <c r="D3" s="29"/>
      <c r="E3" s="9"/>
      <c r="F3" s="9"/>
      <c r="G3" s="29"/>
    </row>
    <row r="5" spans="1:14" x14ac:dyDescent="0.25">
      <c r="A5" s="173" t="s">
        <v>42</v>
      </c>
      <c r="B5" s="174" t="s">
        <v>152</v>
      </c>
      <c r="C5" s="174" t="s">
        <v>153</v>
      </c>
      <c r="D5" s="175" t="s">
        <v>3</v>
      </c>
      <c r="E5" s="174" t="s">
        <v>154</v>
      </c>
      <c r="F5" s="176" t="s">
        <v>155</v>
      </c>
      <c r="G5" s="175" t="s">
        <v>3</v>
      </c>
    </row>
    <row r="6" spans="1:14" ht="15" customHeight="1" x14ac:dyDescent="0.25">
      <c r="A6" s="177" t="s">
        <v>43</v>
      </c>
      <c r="B6" s="178">
        <v>32019</v>
      </c>
      <c r="C6" s="179">
        <v>30000</v>
      </c>
      <c r="D6" s="234">
        <v>6.7000000000000004E-2</v>
      </c>
      <c r="E6" s="179">
        <v>66440</v>
      </c>
      <c r="F6" s="179">
        <v>44430</v>
      </c>
      <c r="G6" s="234">
        <v>0.495</v>
      </c>
      <c r="I6" s="31"/>
      <c r="J6" s="31"/>
      <c r="K6" s="31"/>
      <c r="L6" s="31"/>
      <c r="M6" s="31"/>
      <c r="N6" s="31"/>
    </row>
    <row r="7" spans="1:14" ht="15" customHeight="1" x14ac:dyDescent="0.25">
      <c r="A7" s="177" t="s">
        <v>27</v>
      </c>
      <c r="B7" s="178">
        <v>8165</v>
      </c>
      <c r="C7" s="179">
        <v>6267</v>
      </c>
      <c r="D7" s="181">
        <v>0.30299999999999999</v>
      </c>
      <c r="E7" s="179">
        <v>26315</v>
      </c>
      <c r="F7" s="179">
        <v>16884</v>
      </c>
      <c r="G7" s="181">
        <v>0.55900000000000005</v>
      </c>
      <c r="I7" s="31"/>
      <c r="J7" s="31"/>
      <c r="K7" s="31"/>
      <c r="L7" s="31"/>
      <c r="M7" s="31"/>
      <c r="N7" s="31"/>
    </row>
    <row r="8" spans="1:14" ht="15" customHeight="1" x14ac:dyDescent="0.25">
      <c r="A8" s="177" t="s">
        <v>121</v>
      </c>
      <c r="B8" s="178">
        <v>-1719</v>
      </c>
      <c r="C8" s="179">
        <v>-547</v>
      </c>
      <c r="D8" s="181" t="s">
        <v>4</v>
      </c>
      <c r="E8" s="179">
        <v>-13154</v>
      </c>
      <c r="F8" s="179">
        <v>967</v>
      </c>
      <c r="G8" s="181" t="s">
        <v>4</v>
      </c>
      <c r="I8" s="31"/>
      <c r="J8" s="31"/>
      <c r="K8" s="31"/>
      <c r="L8" s="31"/>
      <c r="M8" s="31"/>
      <c r="N8" s="31"/>
    </row>
    <row r="9" spans="1:14" ht="15" customHeight="1" x14ac:dyDescent="0.25">
      <c r="A9" s="177" t="s">
        <v>16</v>
      </c>
      <c r="B9" s="178">
        <v>-16573</v>
      </c>
      <c r="C9" s="179">
        <v>-19519</v>
      </c>
      <c r="D9" s="181">
        <v>-0.151</v>
      </c>
      <c r="E9" s="179">
        <v>-54253</v>
      </c>
      <c r="F9" s="179">
        <v>-57039</v>
      </c>
      <c r="G9" s="181">
        <v>-4.9000000000000002E-2</v>
      </c>
      <c r="I9" s="31"/>
      <c r="J9" s="31"/>
      <c r="K9" s="31"/>
      <c r="L9" s="31"/>
      <c r="M9" s="31"/>
      <c r="N9" s="31"/>
    </row>
    <row r="10" spans="1:14" x14ac:dyDescent="0.25">
      <c r="A10" s="182" t="s">
        <v>44</v>
      </c>
      <c r="B10" s="183">
        <v>21892</v>
      </c>
      <c r="C10" s="184">
        <v>16201</v>
      </c>
      <c r="D10" s="185">
        <v>0.35099999999999998</v>
      </c>
      <c r="E10" s="184">
        <v>25348</v>
      </c>
      <c r="F10" s="184">
        <v>5242</v>
      </c>
      <c r="G10" s="185" t="s">
        <v>4</v>
      </c>
      <c r="I10" s="31"/>
      <c r="J10" s="31"/>
      <c r="K10" s="31"/>
      <c r="L10" s="31"/>
      <c r="M10" s="31"/>
      <c r="N10" s="31"/>
    </row>
    <row r="11" spans="1:14" x14ac:dyDescent="0.25">
      <c r="A11" s="177" t="s">
        <v>17</v>
      </c>
      <c r="B11" s="178">
        <v>-9821</v>
      </c>
      <c r="C11" s="179">
        <v>-8888</v>
      </c>
      <c r="D11" s="181">
        <v>0.105</v>
      </c>
      <c r="E11" s="179">
        <v>-29521</v>
      </c>
      <c r="F11" s="179">
        <v>-26984</v>
      </c>
      <c r="G11" s="181">
        <v>9.4E-2</v>
      </c>
      <c r="I11" s="31"/>
      <c r="J11" s="31"/>
      <c r="K11" s="31"/>
      <c r="L11" s="31"/>
      <c r="M11" s="31"/>
      <c r="N11" s="31"/>
    </row>
    <row r="12" spans="1:14" x14ac:dyDescent="0.25">
      <c r="A12" s="182" t="s">
        <v>45</v>
      </c>
      <c r="B12" s="183">
        <v>12071</v>
      </c>
      <c r="C12" s="184">
        <v>7313</v>
      </c>
      <c r="D12" s="185">
        <v>0.65100000000000002</v>
      </c>
      <c r="E12" s="184">
        <v>-4173</v>
      </c>
      <c r="F12" s="184">
        <v>-21742</v>
      </c>
      <c r="G12" s="185">
        <v>-0.80800000000000005</v>
      </c>
      <c r="I12" s="31"/>
      <c r="J12" s="31"/>
      <c r="K12" s="31"/>
      <c r="L12" s="31"/>
      <c r="M12" s="31"/>
      <c r="N12" s="31"/>
    </row>
    <row r="13" spans="1:14" ht="13.15" customHeight="1" x14ac:dyDescent="0.25">
      <c r="A13" s="182"/>
      <c r="B13" s="183"/>
      <c r="C13" s="184"/>
      <c r="D13" s="181"/>
      <c r="E13" s="183"/>
      <c r="F13" s="184"/>
      <c r="G13" s="181"/>
    </row>
    <row r="14" spans="1:14" x14ac:dyDescent="0.25">
      <c r="A14" s="182" t="s">
        <v>18</v>
      </c>
      <c r="B14" s="183"/>
      <c r="C14" s="184"/>
      <c r="D14" s="181"/>
      <c r="E14" s="183"/>
      <c r="F14" s="184"/>
      <c r="G14" s="181"/>
    </row>
    <row r="15" spans="1:14" x14ac:dyDescent="0.25">
      <c r="A15" s="182" t="s">
        <v>19</v>
      </c>
      <c r="B15" s="183">
        <v>142450</v>
      </c>
      <c r="C15" s="184">
        <v>66246</v>
      </c>
      <c r="D15" s="186" t="s">
        <v>4</v>
      </c>
      <c r="E15" s="184">
        <v>-69409</v>
      </c>
      <c r="F15" s="184">
        <v>110082</v>
      </c>
      <c r="G15" s="186" t="s">
        <v>4</v>
      </c>
      <c r="I15" s="31"/>
      <c r="J15" s="31"/>
      <c r="K15" s="31"/>
      <c r="L15" s="31"/>
      <c r="M15" s="31"/>
      <c r="N15" s="31"/>
    </row>
    <row r="16" spans="1:14" x14ac:dyDescent="0.25">
      <c r="A16" s="187" t="s">
        <v>20</v>
      </c>
      <c r="B16" s="188">
        <v>142450</v>
      </c>
      <c r="C16" s="189">
        <v>66246</v>
      </c>
      <c r="D16" s="190" t="s">
        <v>4</v>
      </c>
      <c r="E16" s="189">
        <v>-83017</v>
      </c>
      <c r="F16" s="189">
        <v>110082</v>
      </c>
      <c r="G16" s="190" t="s">
        <v>4</v>
      </c>
      <c r="I16" s="31"/>
      <c r="J16" s="31"/>
      <c r="K16" s="31"/>
      <c r="L16" s="31"/>
      <c r="M16" s="31"/>
      <c r="N16" s="31"/>
    </row>
    <row r="17" spans="1:16" x14ac:dyDescent="0.25">
      <c r="A17" s="187" t="s">
        <v>22</v>
      </c>
      <c r="B17" s="188" t="s">
        <v>91</v>
      </c>
      <c r="C17" s="189" t="s">
        <v>91</v>
      </c>
      <c r="D17" s="190" t="s">
        <v>4</v>
      </c>
      <c r="E17" s="189">
        <v>13608</v>
      </c>
      <c r="F17" s="189" t="s">
        <v>91</v>
      </c>
      <c r="G17" s="190" t="s">
        <v>4</v>
      </c>
      <c r="I17" s="31"/>
      <c r="J17" s="31"/>
      <c r="K17" s="31"/>
      <c r="L17" s="31"/>
      <c r="M17" s="31"/>
      <c r="N17" s="31"/>
    </row>
    <row r="18" spans="1:16" x14ac:dyDescent="0.25">
      <c r="A18" s="182" t="s">
        <v>21</v>
      </c>
      <c r="B18" s="183">
        <v>-4563</v>
      </c>
      <c r="C18" s="184">
        <v>148385</v>
      </c>
      <c r="D18" s="186" t="s">
        <v>4</v>
      </c>
      <c r="E18" s="184">
        <v>-292391</v>
      </c>
      <c r="F18" s="184">
        <v>430568</v>
      </c>
      <c r="G18" s="186" t="s">
        <v>4</v>
      </c>
      <c r="I18" s="31"/>
      <c r="J18" s="31"/>
      <c r="K18" s="31"/>
      <c r="L18" s="31"/>
      <c r="M18" s="31"/>
      <c r="N18" s="31"/>
    </row>
    <row r="19" spans="1:16" x14ac:dyDescent="0.25">
      <c r="A19" s="182" t="s">
        <v>83</v>
      </c>
      <c r="B19" s="183">
        <v>-25137</v>
      </c>
      <c r="C19" s="184">
        <v>152482</v>
      </c>
      <c r="D19" s="186" t="s">
        <v>4</v>
      </c>
      <c r="E19" s="184">
        <v>-189065</v>
      </c>
      <c r="F19" s="184">
        <v>354337</v>
      </c>
      <c r="G19" s="186" t="s">
        <v>4</v>
      </c>
      <c r="I19" s="31"/>
      <c r="J19" s="31"/>
      <c r="K19" s="31"/>
      <c r="L19" s="31"/>
      <c r="M19" s="31"/>
      <c r="N19" s="31"/>
    </row>
    <row r="20" spans="1:16" x14ac:dyDescent="0.25">
      <c r="A20" s="187" t="s">
        <v>84</v>
      </c>
      <c r="B20" s="188">
        <v>6211</v>
      </c>
      <c r="C20" s="189">
        <v>37224</v>
      </c>
      <c r="D20" s="191">
        <v>-0.83299999999999996</v>
      </c>
      <c r="E20" s="189">
        <v>-33147</v>
      </c>
      <c r="F20" s="189">
        <v>64881</v>
      </c>
      <c r="G20" s="190" t="s">
        <v>4</v>
      </c>
      <c r="I20" s="31"/>
      <c r="J20" s="31"/>
      <c r="K20" s="31"/>
      <c r="L20" s="31"/>
      <c r="M20" s="31"/>
      <c r="N20" s="31"/>
    </row>
    <row r="21" spans="1:16" x14ac:dyDescent="0.25">
      <c r="A21" s="187" t="s">
        <v>113</v>
      </c>
      <c r="B21" s="188">
        <v>-45819</v>
      </c>
      <c r="C21" s="189">
        <v>30371</v>
      </c>
      <c r="D21" s="191" t="s">
        <v>4</v>
      </c>
      <c r="E21" s="189">
        <v>-141588</v>
      </c>
      <c r="F21" s="189">
        <v>121260</v>
      </c>
      <c r="G21" s="190" t="s">
        <v>4</v>
      </c>
      <c r="I21" s="31"/>
      <c r="J21" s="31"/>
      <c r="K21" s="31"/>
      <c r="L21" s="31"/>
      <c r="M21" s="31"/>
      <c r="N21" s="31"/>
    </row>
    <row r="22" spans="1:16" x14ac:dyDescent="0.25">
      <c r="A22" s="187" t="s">
        <v>22</v>
      </c>
      <c r="B22" s="188" t="s">
        <v>91</v>
      </c>
      <c r="C22" s="189">
        <v>71260</v>
      </c>
      <c r="D22" s="191" t="s">
        <v>4</v>
      </c>
      <c r="E22" s="189" t="s">
        <v>91</v>
      </c>
      <c r="F22" s="189">
        <v>147357</v>
      </c>
      <c r="G22" s="190" t="s">
        <v>4</v>
      </c>
      <c r="I22" s="31"/>
      <c r="J22" s="31"/>
      <c r="K22" s="31"/>
      <c r="L22" s="31"/>
      <c r="M22" s="31"/>
      <c r="N22" s="31"/>
    </row>
    <row r="23" spans="1:16" x14ac:dyDescent="0.25">
      <c r="A23" s="187" t="s">
        <v>85</v>
      </c>
      <c r="B23" s="188">
        <v>14471</v>
      </c>
      <c r="C23" s="189">
        <v>13627</v>
      </c>
      <c r="D23" s="191">
        <v>6.2E-2</v>
      </c>
      <c r="E23" s="189">
        <v>-14330</v>
      </c>
      <c r="F23" s="189">
        <v>20839</v>
      </c>
      <c r="G23" s="190" t="s">
        <v>4</v>
      </c>
      <c r="I23" s="31"/>
      <c r="J23" s="31"/>
      <c r="K23" s="31"/>
      <c r="L23" s="31"/>
      <c r="M23" s="31"/>
      <c r="N23" s="31"/>
    </row>
    <row r="24" spans="1:16" x14ac:dyDescent="0.25">
      <c r="A24" s="182" t="s">
        <v>86</v>
      </c>
      <c r="B24" s="183">
        <v>5965</v>
      </c>
      <c r="C24" s="184">
        <v>-6818</v>
      </c>
      <c r="D24" s="185" t="s">
        <v>4</v>
      </c>
      <c r="E24" s="184">
        <v>-13254</v>
      </c>
      <c r="F24" s="184">
        <v>47297</v>
      </c>
      <c r="G24" s="186" t="s">
        <v>4</v>
      </c>
      <c r="I24" s="31"/>
      <c r="J24" s="31"/>
      <c r="K24" s="31"/>
      <c r="L24" s="31"/>
      <c r="M24" s="31"/>
      <c r="N24" s="31"/>
    </row>
    <row r="25" spans="1:16" x14ac:dyDescent="0.25">
      <c r="A25" s="187" t="s">
        <v>24</v>
      </c>
      <c r="B25" s="188">
        <v>1768</v>
      </c>
      <c r="C25" s="189">
        <v>-13000</v>
      </c>
      <c r="D25" s="191" t="s">
        <v>4</v>
      </c>
      <c r="E25" s="189">
        <v>-234</v>
      </c>
      <c r="F25" s="189">
        <v>-5368</v>
      </c>
      <c r="G25" s="235">
        <v>-0.95599999999999996</v>
      </c>
      <c r="I25" s="31"/>
      <c r="J25" s="31"/>
      <c r="K25" s="31"/>
      <c r="L25" s="31"/>
      <c r="M25" s="31"/>
      <c r="N25" s="31"/>
    </row>
    <row r="26" spans="1:16" x14ac:dyDescent="0.25">
      <c r="A26" s="187" t="s">
        <v>46</v>
      </c>
      <c r="B26" s="188">
        <v>7287</v>
      </c>
      <c r="C26" s="189">
        <v>-1595</v>
      </c>
      <c r="D26" s="191" t="s">
        <v>4</v>
      </c>
      <c r="E26" s="189">
        <v>28028</v>
      </c>
      <c r="F26" s="189">
        <v>21612</v>
      </c>
      <c r="G26" s="191">
        <v>0.29699999999999999</v>
      </c>
      <c r="I26" s="31"/>
      <c r="J26" s="31"/>
      <c r="K26" s="31"/>
      <c r="L26" s="31"/>
      <c r="M26" s="31"/>
      <c r="N26" s="31"/>
    </row>
    <row r="27" spans="1:16" x14ac:dyDescent="0.25">
      <c r="A27" s="187" t="s">
        <v>114</v>
      </c>
      <c r="B27" s="188">
        <v>-3090</v>
      </c>
      <c r="C27" s="189">
        <v>7777</v>
      </c>
      <c r="D27" s="191" t="s">
        <v>4</v>
      </c>
      <c r="E27" s="189">
        <v>-41048</v>
      </c>
      <c r="F27" s="189">
        <v>31053</v>
      </c>
      <c r="G27" s="190" t="s">
        <v>4</v>
      </c>
      <c r="I27" s="31"/>
      <c r="J27" s="31"/>
      <c r="K27" s="31"/>
      <c r="L27" s="31"/>
      <c r="M27" s="31"/>
      <c r="N27" s="31"/>
    </row>
    <row r="28" spans="1:16" x14ac:dyDescent="0.25">
      <c r="A28" s="182" t="s">
        <v>87</v>
      </c>
      <c r="B28" s="183">
        <v>14609</v>
      </c>
      <c r="C28" s="184">
        <v>2721</v>
      </c>
      <c r="D28" s="185" t="s">
        <v>4</v>
      </c>
      <c r="E28" s="184">
        <v>-90072</v>
      </c>
      <c r="F28" s="184">
        <v>28934</v>
      </c>
      <c r="G28" s="186" t="s">
        <v>4</v>
      </c>
      <c r="I28" s="31"/>
      <c r="J28" s="31"/>
      <c r="K28" s="31"/>
      <c r="L28" s="31"/>
      <c r="M28" s="31"/>
      <c r="N28" s="31"/>
    </row>
    <row r="29" spans="1:16" x14ac:dyDescent="0.25">
      <c r="A29" s="182" t="s">
        <v>25</v>
      </c>
      <c r="B29" s="183">
        <v>137887</v>
      </c>
      <c r="C29" s="184">
        <v>214631</v>
      </c>
      <c r="D29" s="185">
        <v>-0.35799999999999998</v>
      </c>
      <c r="E29" s="184">
        <v>-361800</v>
      </c>
      <c r="F29" s="184">
        <v>540650</v>
      </c>
      <c r="G29" s="186" t="s">
        <v>4</v>
      </c>
      <c r="I29" s="31"/>
      <c r="J29" s="31"/>
      <c r="K29" s="31"/>
      <c r="L29" s="31"/>
      <c r="M29" s="31"/>
      <c r="N29" s="31"/>
      <c r="P29" s="33"/>
    </row>
    <row r="30" spans="1:16" ht="13.15" customHeight="1" x14ac:dyDescent="0.25">
      <c r="A30" s="182"/>
      <c r="B30" s="183"/>
      <c r="C30" s="184"/>
      <c r="D30" s="181"/>
      <c r="E30" s="183"/>
      <c r="F30" s="184"/>
      <c r="G30" s="181"/>
    </row>
    <row r="31" spans="1:16" x14ac:dyDescent="0.25">
      <c r="A31" s="192" t="s">
        <v>96</v>
      </c>
      <c r="B31" s="183">
        <v>149958</v>
      </c>
      <c r="C31" s="184">
        <v>221944</v>
      </c>
      <c r="D31" s="236">
        <v>-0.32400000000000001</v>
      </c>
      <c r="E31" s="184">
        <v>-365973</v>
      </c>
      <c r="F31" s="184">
        <v>518908</v>
      </c>
      <c r="G31" s="186" t="s">
        <v>4</v>
      </c>
      <c r="I31" s="31"/>
      <c r="J31" s="31"/>
      <c r="K31" s="31"/>
      <c r="L31" s="31"/>
      <c r="M31" s="31"/>
      <c r="N31" s="31"/>
    </row>
    <row r="32" spans="1:16" x14ac:dyDescent="0.25">
      <c r="A32" s="177" t="s">
        <v>94</v>
      </c>
      <c r="B32" s="178">
        <v>12137</v>
      </c>
      <c r="C32" s="179">
        <v>7932</v>
      </c>
      <c r="D32" s="181">
        <v>0.53</v>
      </c>
      <c r="E32" s="179">
        <v>26585</v>
      </c>
      <c r="F32" s="179">
        <v>34485</v>
      </c>
      <c r="G32" s="181">
        <v>-0.22900000000000001</v>
      </c>
      <c r="I32" s="31"/>
      <c r="J32" s="31"/>
      <c r="K32" s="31"/>
      <c r="L32" s="31"/>
      <c r="M32" s="31"/>
      <c r="N32" s="31"/>
    </row>
    <row r="33" spans="1:14" x14ac:dyDescent="0.25">
      <c r="A33" s="177" t="s">
        <v>26</v>
      </c>
      <c r="B33" s="178">
        <v>-82</v>
      </c>
      <c r="C33" s="179">
        <v>-27</v>
      </c>
      <c r="D33" s="180" t="s">
        <v>4</v>
      </c>
      <c r="E33" s="179">
        <v>-278</v>
      </c>
      <c r="F33" s="179">
        <v>-245</v>
      </c>
      <c r="G33" s="181">
        <v>0.13500000000000001</v>
      </c>
      <c r="I33" s="31"/>
      <c r="J33" s="31"/>
      <c r="K33" s="31"/>
      <c r="L33" s="31"/>
      <c r="M33" s="31"/>
      <c r="N33" s="31"/>
    </row>
    <row r="34" spans="1:14" ht="13.15" customHeight="1" x14ac:dyDescent="0.25">
      <c r="A34" s="182"/>
      <c r="B34" s="183"/>
      <c r="C34" s="184"/>
      <c r="D34" s="181"/>
      <c r="E34" s="183"/>
      <c r="F34" s="184"/>
      <c r="G34" s="181"/>
    </row>
    <row r="35" spans="1:14" x14ac:dyDescent="0.25">
      <c r="A35" s="182" t="s">
        <v>97</v>
      </c>
      <c r="B35" s="183">
        <v>162013</v>
      </c>
      <c r="C35" s="184">
        <v>229849</v>
      </c>
      <c r="D35" s="236">
        <v>-0.29499999999999998</v>
      </c>
      <c r="E35" s="184">
        <v>-339666</v>
      </c>
      <c r="F35" s="184">
        <v>553148</v>
      </c>
      <c r="G35" s="186" t="s">
        <v>4</v>
      </c>
      <c r="I35" s="31"/>
      <c r="J35" s="31"/>
      <c r="K35" s="31"/>
      <c r="L35" s="31"/>
      <c r="M35" s="31"/>
      <c r="N35" s="3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7DDD5-AC1C-4F67-9372-021C087F8CDA}">
  <sheetPr>
    <tabColor rgb="FF113A3F"/>
  </sheetPr>
  <dimension ref="A1:G31"/>
  <sheetViews>
    <sheetView showGridLines="0" zoomScale="80" zoomScaleNormal="80" workbookViewId="0">
      <pane ySplit="3" topLeftCell="A4" activePane="bottomLeft" state="frozen"/>
      <selection activeCell="A45" sqref="A45"/>
      <selection pane="bottomLeft"/>
    </sheetView>
  </sheetViews>
  <sheetFormatPr defaultColWidth="8.85546875" defaultRowHeight="14.25" x14ac:dyDescent="0.25"/>
  <cols>
    <col min="1" max="1" width="73.5703125" style="3" customWidth="1"/>
    <col min="2" max="2" width="13.5703125" style="3" customWidth="1"/>
    <col min="3" max="3" width="11.42578125" style="3" bestFit="1" customWidth="1"/>
    <col min="4" max="4" width="10.42578125" style="26" customWidth="1"/>
    <col min="5" max="5" width="13" style="3" bestFit="1" customWidth="1"/>
    <col min="6" max="6" width="9.28515625" style="3" bestFit="1" customWidth="1"/>
    <col min="7" max="7" width="8.42578125" style="26" bestFit="1" customWidth="1"/>
    <col min="8" max="16384" width="8.85546875" style="3"/>
  </cols>
  <sheetData>
    <row r="1" spans="1:7" x14ac:dyDescent="0.25">
      <c r="A1" s="1" t="s">
        <v>2</v>
      </c>
    </row>
    <row r="2" spans="1:7" x14ac:dyDescent="0.25">
      <c r="A2" s="1" t="s">
        <v>122</v>
      </c>
    </row>
    <row r="3" spans="1:7" x14ac:dyDescent="0.25">
      <c r="A3" s="2" t="s">
        <v>0</v>
      </c>
      <c r="B3" s="9"/>
      <c r="C3" s="9"/>
      <c r="D3" s="29"/>
      <c r="E3" s="9"/>
      <c r="F3" s="9"/>
      <c r="G3" s="29"/>
    </row>
    <row r="5" spans="1:7" x14ac:dyDescent="0.25">
      <c r="A5" s="193" t="s">
        <v>123</v>
      </c>
      <c r="B5" s="464">
        <v>44834</v>
      </c>
      <c r="C5" s="465">
        <v>44742</v>
      </c>
      <c r="D5" s="466" t="s">
        <v>3</v>
      </c>
      <c r="E5" s="464">
        <v>44561</v>
      </c>
      <c r="F5" s="466" t="s">
        <v>3</v>
      </c>
    </row>
    <row r="6" spans="1:7" x14ac:dyDescent="0.25">
      <c r="A6" s="194" t="s">
        <v>124</v>
      </c>
      <c r="B6" s="464"/>
      <c r="C6" s="465"/>
      <c r="D6" s="466"/>
      <c r="E6" s="464"/>
      <c r="F6" s="466"/>
    </row>
    <row r="7" spans="1:7" ht="15" thickBot="1" x14ac:dyDescent="0.3">
      <c r="A7" s="195" t="s">
        <v>125</v>
      </c>
      <c r="B7" s="196">
        <v>147010</v>
      </c>
      <c r="C7" s="197">
        <v>359262</v>
      </c>
      <c r="D7" s="198">
        <v>-0.59099999999999997</v>
      </c>
      <c r="E7" s="196">
        <v>132580</v>
      </c>
      <c r="F7" s="199">
        <v>0.109</v>
      </c>
    </row>
    <row r="8" spans="1:7" ht="15" thickBot="1" x14ac:dyDescent="0.3">
      <c r="A8" s="195" t="s">
        <v>126</v>
      </c>
      <c r="B8" s="196">
        <v>232634</v>
      </c>
      <c r="C8" s="196">
        <v>304105</v>
      </c>
      <c r="D8" s="198">
        <v>-0.23499999999999999</v>
      </c>
      <c r="E8" s="196">
        <v>139737</v>
      </c>
      <c r="F8" s="199">
        <v>0.66500000000000004</v>
      </c>
    </row>
    <row r="9" spans="1:7" ht="15" thickBot="1" x14ac:dyDescent="0.3">
      <c r="A9" s="200" t="s">
        <v>127</v>
      </c>
      <c r="B9" s="201">
        <v>229336</v>
      </c>
      <c r="C9" s="202">
        <v>300967</v>
      </c>
      <c r="D9" s="203">
        <v>-0.23799999999999999</v>
      </c>
      <c r="E9" s="201">
        <v>137215</v>
      </c>
      <c r="F9" s="204">
        <v>0.67100000000000004</v>
      </c>
    </row>
    <row r="10" spans="1:7" ht="15" thickBot="1" x14ac:dyDescent="0.3">
      <c r="A10" s="200" t="s">
        <v>128</v>
      </c>
      <c r="B10" s="201">
        <v>3298</v>
      </c>
      <c r="C10" s="202">
        <v>3138</v>
      </c>
      <c r="D10" s="203">
        <v>5.0999999999999997E-2</v>
      </c>
      <c r="E10" s="201">
        <v>2522</v>
      </c>
      <c r="F10" s="204">
        <v>0.308</v>
      </c>
    </row>
    <row r="11" spans="1:7" ht="15" thickBot="1" x14ac:dyDescent="0.3">
      <c r="A11" s="205" t="s">
        <v>129</v>
      </c>
      <c r="B11" s="206">
        <v>379644</v>
      </c>
      <c r="C11" s="206">
        <v>663367</v>
      </c>
      <c r="D11" s="207">
        <v>-0.42799999999999999</v>
      </c>
      <c r="E11" s="206">
        <v>272317</v>
      </c>
      <c r="F11" s="208">
        <v>0.39400000000000002</v>
      </c>
    </row>
    <row r="12" spans="1:7" ht="15" thickBot="1" x14ac:dyDescent="0.3">
      <c r="A12" s="195" t="s">
        <v>159</v>
      </c>
      <c r="B12" s="196">
        <v>253284</v>
      </c>
      <c r="C12" s="197">
        <v>25374</v>
      </c>
      <c r="D12" s="198" t="s">
        <v>4</v>
      </c>
      <c r="E12" s="196">
        <v>21540</v>
      </c>
      <c r="F12" s="199" t="s">
        <v>4</v>
      </c>
    </row>
    <row r="13" spans="1:7" ht="15" thickBot="1" x14ac:dyDescent="0.3">
      <c r="A13" s="195" t="s">
        <v>130</v>
      </c>
      <c r="B13" s="196" t="s">
        <v>91</v>
      </c>
      <c r="C13" s="196">
        <v>22798</v>
      </c>
      <c r="D13" s="199" t="s">
        <v>4</v>
      </c>
      <c r="E13" s="196" t="s">
        <v>91</v>
      </c>
      <c r="F13" s="199" t="s">
        <v>4</v>
      </c>
    </row>
    <row r="14" spans="1:7" ht="15" thickBot="1" x14ac:dyDescent="0.3">
      <c r="A14" s="209" t="s">
        <v>131</v>
      </c>
      <c r="B14" s="210">
        <v>-1028990</v>
      </c>
      <c r="C14" s="211">
        <v>-1077453</v>
      </c>
      <c r="D14" s="212">
        <v>-4.4999999999999998E-2</v>
      </c>
      <c r="E14" s="210">
        <v>-1137605</v>
      </c>
      <c r="F14" s="213">
        <v>-9.5000000000000001E-2</v>
      </c>
    </row>
    <row r="15" spans="1:7" ht="15" thickBot="1" x14ac:dyDescent="0.3">
      <c r="A15" s="214" t="s">
        <v>132</v>
      </c>
      <c r="B15" s="215">
        <v>-396062</v>
      </c>
      <c r="C15" s="215">
        <v>-365914</v>
      </c>
      <c r="D15" s="216">
        <v>8.2000000000000003E-2</v>
      </c>
      <c r="E15" s="215">
        <v>-843748</v>
      </c>
      <c r="F15" s="217">
        <v>-0.53100000000000003</v>
      </c>
    </row>
    <row r="16" spans="1:7" ht="15" thickBot="1" x14ac:dyDescent="0.3">
      <c r="A16" s="218" t="s">
        <v>133</v>
      </c>
      <c r="B16" s="219">
        <v>-17588</v>
      </c>
      <c r="C16" s="219">
        <v>-45615</v>
      </c>
      <c r="D16" s="220">
        <v>-0.61399999999999999</v>
      </c>
      <c r="E16" s="219">
        <v>-55297</v>
      </c>
      <c r="F16" s="221">
        <v>-0.68200000000000005</v>
      </c>
    </row>
    <row r="17" spans="1:6" ht="15" thickBot="1" x14ac:dyDescent="0.3">
      <c r="A17" s="222" t="s">
        <v>134</v>
      </c>
      <c r="B17" s="223">
        <v>-413650</v>
      </c>
      <c r="C17" s="223">
        <v>-411529</v>
      </c>
      <c r="D17" s="224">
        <v>5.0000000000000001E-3</v>
      </c>
      <c r="E17" s="223">
        <v>-899045</v>
      </c>
      <c r="F17" s="225">
        <v>-0.54</v>
      </c>
    </row>
    <row r="18" spans="1:6" ht="15" thickBot="1" x14ac:dyDescent="0.3">
      <c r="A18" s="205"/>
      <c r="B18" s="206"/>
      <c r="C18" s="206"/>
      <c r="D18" s="207"/>
      <c r="E18" s="206"/>
      <c r="F18" s="208"/>
    </row>
    <row r="19" spans="1:6" ht="15" thickBot="1" x14ac:dyDescent="0.3">
      <c r="A19" s="205" t="s">
        <v>135</v>
      </c>
      <c r="B19" s="206">
        <v>-149195</v>
      </c>
      <c r="C19" s="206">
        <v>-158675</v>
      </c>
      <c r="D19" s="207">
        <v>-0.06</v>
      </c>
      <c r="E19" s="206">
        <v>-131933</v>
      </c>
      <c r="F19" s="208">
        <v>0.13100000000000001</v>
      </c>
    </row>
    <row r="20" spans="1:6" ht="15" thickBot="1" x14ac:dyDescent="0.3">
      <c r="A20" s="226" t="s">
        <v>136</v>
      </c>
      <c r="B20" s="196">
        <v>-85208</v>
      </c>
      <c r="C20" s="196">
        <v>-88024</v>
      </c>
      <c r="D20" s="198">
        <v>-3.2000000000000001E-2</v>
      </c>
      <c r="E20" s="196">
        <v>-101834</v>
      </c>
      <c r="F20" s="199">
        <v>-0.16300000000000001</v>
      </c>
    </row>
    <row r="21" spans="1:6" ht="15" thickBot="1" x14ac:dyDescent="0.3">
      <c r="A21" s="226" t="s">
        <v>137</v>
      </c>
      <c r="B21" s="196">
        <v>-63987</v>
      </c>
      <c r="C21" s="196">
        <v>-70651</v>
      </c>
      <c r="D21" s="198">
        <v>-9.4E-2</v>
      </c>
      <c r="E21" s="196">
        <v>-30099</v>
      </c>
      <c r="F21" s="199" t="s">
        <v>4</v>
      </c>
    </row>
    <row r="22" spans="1:6" ht="15" thickBot="1" x14ac:dyDescent="0.3">
      <c r="A22" s="205" t="s">
        <v>138</v>
      </c>
      <c r="B22" s="206" t="s">
        <v>91</v>
      </c>
      <c r="C22" s="206">
        <v>-12597</v>
      </c>
      <c r="D22" s="207" t="s">
        <v>4</v>
      </c>
      <c r="E22" s="206">
        <v>-9330</v>
      </c>
      <c r="F22" s="208" t="s">
        <v>4</v>
      </c>
    </row>
    <row r="23" spans="1:6" ht="15" thickBot="1" x14ac:dyDescent="0.3">
      <c r="A23" s="218" t="s">
        <v>139</v>
      </c>
      <c r="B23" s="219">
        <v>-141760</v>
      </c>
      <c r="C23" s="219">
        <v>-146444</v>
      </c>
      <c r="D23" s="220">
        <v>-3.2000000000000001E-2</v>
      </c>
      <c r="E23" s="219">
        <v>-154880</v>
      </c>
      <c r="F23" s="221">
        <v>-8.5000000000000006E-2</v>
      </c>
    </row>
    <row r="24" spans="1:6" ht="29.25" thickBot="1" x14ac:dyDescent="0.3">
      <c r="A24" s="227" t="s">
        <v>140</v>
      </c>
      <c r="B24" s="223">
        <v>-290955</v>
      </c>
      <c r="C24" s="223">
        <v>-317716</v>
      </c>
      <c r="D24" s="224">
        <v>-8.4000000000000005E-2</v>
      </c>
      <c r="E24" s="223">
        <v>-296143</v>
      </c>
      <c r="F24" s="225">
        <v>-1.7999999999999999E-2</v>
      </c>
    </row>
    <row r="25" spans="1:6" x14ac:dyDescent="0.25">
      <c r="A25" s="193" t="s">
        <v>141</v>
      </c>
      <c r="B25" s="228">
        <v>-704605</v>
      </c>
      <c r="C25" s="228">
        <v>-729245</v>
      </c>
      <c r="D25" s="229">
        <v>-3.4000000000000002E-2</v>
      </c>
      <c r="E25" s="228">
        <v>-1195188</v>
      </c>
      <c r="F25" s="175">
        <v>-0.41</v>
      </c>
    </row>
    <row r="26" spans="1:6" x14ac:dyDescent="0.25">
      <c r="A26" s="193" t="s">
        <v>160</v>
      </c>
      <c r="B26" s="228">
        <v>2885210</v>
      </c>
      <c r="C26" s="228">
        <v>2705413</v>
      </c>
      <c r="D26" s="229">
        <v>6.6000000000000003E-2</v>
      </c>
      <c r="E26" s="228">
        <v>3748905</v>
      </c>
      <c r="F26" s="175">
        <v>-0.23</v>
      </c>
    </row>
    <row r="27" spans="1:6" ht="15" thickBot="1" x14ac:dyDescent="0.3">
      <c r="A27" s="230" t="s">
        <v>142</v>
      </c>
      <c r="B27" s="231">
        <v>0.24399999999999999</v>
      </c>
      <c r="C27" s="231">
        <v>0.27</v>
      </c>
      <c r="D27" s="232" t="s">
        <v>156</v>
      </c>
      <c r="E27" s="231" t="s">
        <v>157</v>
      </c>
      <c r="F27" s="232" t="s">
        <v>158</v>
      </c>
    </row>
    <row r="28" spans="1:6" x14ac:dyDescent="0.25">
      <c r="A28" s="233"/>
      <c r="B28" s="233"/>
      <c r="C28" s="233"/>
      <c r="D28" s="233"/>
      <c r="E28" s="233"/>
      <c r="F28" s="233"/>
    </row>
    <row r="29" spans="1:6" x14ac:dyDescent="0.25">
      <c r="A29" s="233"/>
      <c r="B29" s="233"/>
      <c r="C29" s="233"/>
      <c r="D29" s="233"/>
      <c r="E29" s="233"/>
      <c r="F29" s="233"/>
    </row>
    <row r="30" spans="1:6" x14ac:dyDescent="0.25">
      <c r="A30" s="95" t="s">
        <v>162</v>
      </c>
      <c r="B30" s="233"/>
      <c r="C30" s="233"/>
      <c r="D30" s="233"/>
      <c r="E30" s="233"/>
      <c r="F30" s="233"/>
    </row>
    <row r="31" spans="1:6" x14ac:dyDescent="0.25">
      <c r="A31" s="95" t="s">
        <v>161</v>
      </c>
    </row>
  </sheetData>
  <mergeCells count="5">
    <mergeCell ref="B5:B6"/>
    <mergeCell ref="C5:C6"/>
    <mergeCell ref="D5:D6"/>
    <mergeCell ref="E5:E6"/>
    <mergeCell ref="F5:F6"/>
  </mergeCells>
  <hyperlinks>
    <hyperlink ref="A30" location="_ftnref1" display="_ftnref1" xr:uid="{F77F0BB7-6944-45C4-A4AB-7B2BBC28B3B0}"/>
    <hyperlink ref="A31" location="_ftnref1" display="_ftnref1" xr:uid="{AA7311FB-7CA7-4201-82F4-65AD7152F3C6}"/>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09BE7-7812-4C1B-9626-FC78EA9B1D22}">
  <sheetPr>
    <tabColor rgb="FF7B2038"/>
  </sheetPr>
  <dimension ref="A1:K136"/>
  <sheetViews>
    <sheetView showGridLines="0" zoomScale="80" zoomScaleNormal="80" workbookViewId="0">
      <pane ySplit="3" topLeftCell="A4" activePane="bottomLeft" state="frozen"/>
      <selection activeCell="B7" sqref="B7:D38"/>
      <selection pane="bottomLeft"/>
    </sheetView>
  </sheetViews>
  <sheetFormatPr defaultColWidth="8.85546875" defaultRowHeight="12" x14ac:dyDescent="0.25"/>
  <cols>
    <col min="1" max="1" width="53" style="240" customWidth="1"/>
    <col min="2" max="3" width="11.5703125" style="237" bestFit="1" customWidth="1"/>
    <col min="4" max="4" width="12.7109375" style="238" bestFit="1" customWidth="1"/>
    <col min="5" max="6" width="12" style="239" bestFit="1" customWidth="1"/>
    <col min="7" max="7" width="12.7109375" style="240" bestFit="1" customWidth="1"/>
    <col min="8" max="9" width="9.28515625" style="240" bestFit="1" customWidth="1"/>
    <col min="10" max="10" width="10" style="240" bestFit="1" customWidth="1"/>
    <col min="11" max="16384" width="8.85546875" style="240"/>
  </cols>
  <sheetData>
    <row r="1" spans="1:8" ht="14.25" x14ac:dyDescent="0.25">
      <c r="A1" s="1" t="s">
        <v>2</v>
      </c>
    </row>
    <row r="2" spans="1:8" ht="14.25" x14ac:dyDescent="0.25">
      <c r="A2" s="1" t="s">
        <v>163</v>
      </c>
    </row>
    <row r="3" spans="1:8" ht="14.25" x14ac:dyDescent="0.25">
      <c r="A3" s="241" t="s">
        <v>0</v>
      </c>
      <c r="B3" s="242"/>
      <c r="C3" s="242"/>
      <c r="D3" s="243"/>
      <c r="E3" s="244"/>
    </row>
    <row r="4" spans="1:8" x14ac:dyDescent="0.25">
      <c r="B4" s="245"/>
      <c r="C4" s="245"/>
      <c r="D4" s="246"/>
    </row>
    <row r="5" spans="1:8" x14ac:dyDescent="0.25">
      <c r="A5" s="247" t="s">
        <v>164</v>
      </c>
      <c r="B5" s="247"/>
      <c r="C5" s="247"/>
      <c r="D5" s="247"/>
      <c r="E5" s="247"/>
      <c r="F5" s="247"/>
      <c r="G5" s="247"/>
    </row>
    <row r="6" spans="1:8" ht="12.75" thickBot="1" x14ac:dyDescent="0.3">
      <c r="A6" s="248" t="s">
        <v>0</v>
      </c>
      <c r="B6" s="249" t="s">
        <v>152</v>
      </c>
      <c r="C6" s="249" t="s">
        <v>153</v>
      </c>
      <c r="D6" s="250" t="s">
        <v>3</v>
      </c>
      <c r="E6" s="249" t="s">
        <v>154</v>
      </c>
      <c r="F6" s="249" t="s">
        <v>155</v>
      </c>
      <c r="G6" s="250" t="s">
        <v>3</v>
      </c>
    </row>
    <row r="7" spans="1:8" ht="12.75" thickBot="1" x14ac:dyDescent="0.3">
      <c r="A7" s="251" t="s">
        <v>165</v>
      </c>
      <c r="B7" s="252">
        <v>189809</v>
      </c>
      <c r="C7" s="252">
        <v>193317</v>
      </c>
      <c r="D7" s="250">
        <v>-1.7999999999999999E-2</v>
      </c>
      <c r="E7" s="252">
        <v>580711</v>
      </c>
      <c r="F7" s="252">
        <v>566134</v>
      </c>
      <c r="G7" s="250">
        <v>2.5999999999999999E-2</v>
      </c>
    </row>
    <row r="8" spans="1:8" ht="12.75" thickBot="1" x14ac:dyDescent="0.3">
      <c r="A8" s="251" t="s">
        <v>166</v>
      </c>
      <c r="B8" s="252">
        <v>-133348</v>
      </c>
      <c r="C8" s="252">
        <v>-140282</v>
      </c>
      <c r="D8" s="250">
        <v>-4.9000000000000002E-2</v>
      </c>
      <c r="E8" s="252">
        <v>-409408</v>
      </c>
      <c r="F8" s="252">
        <v>-422927</v>
      </c>
      <c r="G8" s="250">
        <v>-3.2000000000000001E-2</v>
      </c>
      <c r="H8" s="253"/>
    </row>
    <row r="9" spans="1:8" ht="12.75" thickBot="1" x14ac:dyDescent="0.3">
      <c r="A9" s="254" t="s">
        <v>167</v>
      </c>
      <c r="B9" s="255">
        <v>-30574</v>
      </c>
      <c r="C9" s="255">
        <v>-38631</v>
      </c>
      <c r="D9" s="256">
        <v>-0.20899999999999999</v>
      </c>
      <c r="E9" s="255">
        <v>-95066</v>
      </c>
      <c r="F9" s="255">
        <v>-124887</v>
      </c>
      <c r="G9" s="256">
        <v>-0.23899999999999999</v>
      </c>
    </row>
    <row r="10" spans="1:8" ht="12.75" thickBot="1" x14ac:dyDescent="0.3">
      <c r="A10" s="254" t="s">
        <v>168</v>
      </c>
      <c r="B10" s="255">
        <v>-102774</v>
      </c>
      <c r="C10" s="255">
        <v>-101651</v>
      </c>
      <c r="D10" s="256">
        <v>1.0999999999999999E-2</v>
      </c>
      <c r="E10" s="255">
        <v>-314342</v>
      </c>
      <c r="F10" s="255">
        <v>-298040</v>
      </c>
      <c r="G10" s="256">
        <v>5.5E-2</v>
      </c>
    </row>
    <row r="11" spans="1:8" ht="12.75" thickBot="1" x14ac:dyDescent="0.3">
      <c r="A11" s="251" t="s">
        <v>169</v>
      </c>
      <c r="B11" s="252">
        <v>56461</v>
      </c>
      <c r="C11" s="252">
        <v>53035</v>
      </c>
      <c r="D11" s="250">
        <v>6.5000000000000002E-2</v>
      </c>
      <c r="E11" s="252">
        <v>171303</v>
      </c>
      <c r="F11" s="252">
        <v>143207</v>
      </c>
      <c r="G11" s="250">
        <v>0.19600000000000001</v>
      </c>
      <c r="H11" s="253"/>
    </row>
    <row r="12" spans="1:8" ht="12.75" thickBot="1" x14ac:dyDescent="0.3">
      <c r="A12" s="257" t="s">
        <v>170</v>
      </c>
      <c r="B12" s="258">
        <v>0.29699999999999999</v>
      </c>
      <c r="C12" s="258">
        <v>0.27400000000000002</v>
      </c>
      <c r="D12" s="259" t="s">
        <v>241</v>
      </c>
      <c r="E12" s="258">
        <v>0.29499999999999998</v>
      </c>
      <c r="F12" s="258">
        <v>0.253</v>
      </c>
      <c r="G12" s="259" t="s">
        <v>242</v>
      </c>
    </row>
    <row r="13" spans="1:8" ht="12.75" thickBot="1" x14ac:dyDescent="0.3">
      <c r="A13" s="254" t="s">
        <v>171</v>
      </c>
      <c r="B13" s="255">
        <v>-19827</v>
      </c>
      <c r="C13" s="255">
        <v>-16321</v>
      </c>
      <c r="D13" s="256">
        <v>0.215</v>
      </c>
      <c r="E13" s="255">
        <v>-59507</v>
      </c>
      <c r="F13" s="255">
        <v>-43498</v>
      </c>
      <c r="G13" s="256">
        <v>0.36799999999999999</v>
      </c>
    </row>
    <row r="14" spans="1:8" ht="12.75" thickBot="1" x14ac:dyDescent="0.3">
      <c r="A14" s="254" t="s">
        <v>172</v>
      </c>
      <c r="B14" s="255">
        <v>-11412</v>
      </c>
      <c r="C14" s="255">
        <v>-9549</v>
      </c>
      <c r="D14" s="256">
        <v>0.19500000000000001</v>
      </c>
      <c r="E14" s="255">
        <v>-33413</v>
      </c>
      <c r="F14" s="255">
        <v>-26638</v>
      </c>
      <c r="G14" s="256">
        <v>0.254</v>
      </c>
    </row>
    <row r="15" spans="1:8" ht="12.75" thickBot="1" x14ac:dyDescent="0.3">
      <c r="A15" s="248" t="s">
        <v>173</v>
      </c>
      <c r="B15" s="260">
        <v>-18262</v>
      </c>
      <c r="C15" s="260">
        <v>-16308</v>
      </c>
      <c r="D15" s="261">
        <v>0.12</v>
      </c>
      <c r="E15" s="260">
        <v>-54578</v>
      </c>
      <c r="F15" s="260">
        <v>-46146</v>
      </c>
      <c r="G15" s="261">
        <v>0.183</v>
      </c>
    </row>
    <row r="16" spans="1:8" ht="12.75" thickBot="1" x14ac:dyDescent="0.3">
      <c r="A16" s="254" t="s">
        <v>174</v>
      </c>
      <c r="B16" s="255">
        <v>-7</v>
      </c>
      <c r="C16" s="255">
        <v>0</v>
      </c>
      <c r="D16" s="256" t="s">
        <v>4</v>
      </c>
      <c r="E16" s="255">
        <v>-149</v>
      </c>
      <c r="F16" s="255">
        <v>-38</v>
      </c>
      <c r="G16" s="256" t="s">
        <v>4</v>
      </c>
    </row>
    <row r="17" spans="1:8" ht="12.75" thickBot="1" x14ac:dyDescent="0.3">
      <c r="A17" s="254" t="s">
        <v>175</v>
      </c>
      <c r="B17" s="255">
        <v>-307</v>
      </c>
      <c r="C17" s="255">
        <v>88</v>
      </c>
      <c r="D17" s="256" t="s">
        <v>4</v>
      </c>
      <c r="E17" s="255">
        <v>-545</v>
      </c>
      <c r="F17" s="255">
        <v>206</v>
      </c>
      <c r="G17" s="256" t="s">
        <v>4</v>
      </c>
    </row>
    <row r="18" spans="1:8" ht="12.75" thickBot="1" x14ac:dyDescent="0.3">
      <c r="A18" s="251" t="s">
        <v>176</v>
      </c>
      <c r="B18" s="252">
        <v>24908</v>
      </c>
      <c r="C18" s="252">
        <v>27253</v>
      </c>
      <c r="D18" s="250">
        <v>-8.5999999999999993E-2</v>
      </c>
      <c r="E18" s="252">
        <v>77689</v>
      </c>
      <c r="F18" s="252">
        <v>73239</v>
      </c>
      <c r="G18" s="250">
        <v>6.0999999999999999E-2</v>
      </c>
      <c r="H18" s="253"/>
    </row>
    <row r="19" spans="1:8" ht="12.75" thickBot="1" x14ac:dyDescent="0.3">
      <c r="A19" s="251" t="s">
        <v>177</v>
      </c>
      <c r="B19" s="252">
        <v>18058</v>
      </c>
      <c r="C19" s="252">
        <v>20494</v>
      </c>
      <c r="D19" s="250">
        <v>-0.11899999999999999</v>
      </c>
      <c r="E19" s="252">
        <v>56524</v>
      </c>
      <c r="F19" s="252">
        <v>53731</v>
      </c>
      <c r="G19" s="250">
        <v>5.1999999999999998E-2</v>
      </c>
      <c r="H19" s="253"/>
    </row>
    <row r="20" spans="1:8" ht="12.75" thickBot="1" x14ac:dyDescent="0.3">
      <c r="A20" s="257" t="s">
        <v>178</v>
      </c>
      <c r="B20" s="258">
        <v>9.5137743731856766E-2</v>
      </c>
      <c r="C20" s="258">
        <v>0.10601240449624193</v>
      </c>
      <c r="D20" s="259" t="s">
        <v>243</v>
      </c>
      <c r="E20" s="258">
        <v>9.733585208477194E-2</v>
      </c>
      <c r="F20" s="258">
        <v>9.4908625873026523E-2</v>
      </c>
      <c r="G20" s="259" t="s">
        <v>244</v>
      </c>
    </row>
    <row r="21" spans="1:8" ht="12.75" thickBot="1" x14ac:dyDescent="0.3">
      <c r="A21" s="254" t="s">
        <v>179</v>
      </c>
      <c r="B21" s="255">
        <v>-7716</v>
      </c>
      <c r="C21" s="255">
        <v>-6675</v>
      </c>
      <c r="D21" s="256">
        <v>0.156</v>
      </c>
      <c r="E21" s="255">
        <v>-22830</v>
      </c>
      <c r="F21" s="255">
        <v>-18777</v>
      </c>
      <c r="G21" s="256">
        <v>0.216</v>
      </c>
    </row>
    <row r="22" spans="1:8" ht="12.75" thickBot="1" x14ac:dyDescent="0.3">
      <c r="A22" s="248" t="s">
        <v>180</v>
      </c>
      <c r="B22" s="260">
        <v>-1768</v>
      </c>
      <c r="C22" s="260">
        <v>-1342</v>
      </c>
      <c r="D22" s="261">
        <v>0.317</v>
      </c>
      <c r="E22" s="260">
        <v>-4986</v>
      </c>
      <c r="F22" s="260">
        <v>-3757</v>
      </c>
      <c r="G22" s="261">
        <v>0.32700000000000001</v>
      </c>
    </row>
    <row r="23" spans="1:8" ht="12.75" thickBot="1" x14ac:dyDescent="0.3">
      <c r="A23" s="254" t="s">
        <v>181</v>
      </c>
      <c r="B23" s="255">
        <v>-2677</v>
      </c>
      <c r="C23" s="255">
        <v>-3808</v>
      </c>
      <c r="D23" s="256">
        <v>-0.29699999999999999</v>
      </c>
      <c r="E23" s="255">
        <v>-9298</v>
      </c>
      <c r="F23" s="255">
        <v>-11520</v>
      </c>
      <c r="G23" s="256">
        <v>-0.193</v>
      </c>
    </row>
    <row r="24" spans="1:8" ht="12.75" thickBot="1" x14ac:dyDescent="0.3">
      <c r="A24" s="248" t="s">
        <v>182</v>
      </c>
      <c r="B24" s="260">
        <v>-775</v>
      </c>
      <c r="C24" s="260">
        <v>-2173</v>
      </c>
      <c r="D24" s="261">
        <v>-0.64300000000000002</v>
      </c>
      <c r="E24" s="260">
        <v>-3531</v>
      </c>
      <c r="F24" s="260">
        <v>-6675</v>
      </c>
      <c r="G24" s="261">
        <v>-0.47099999999999997</v>
      </c>
    </row>
    <row r="25" spans="1:8" ht="12.75" thickBot="1" x14ac:dyDescent="0.3">
      <c r="A25" s="254" t="s">
        <v>183</v>
      </c>
      <c r="B25" s="255">
        <v>8473</v>
      </c>
      <c r="C25" s="255">
        <v>2723</v>
      </c>
      <c r="D25" s="256" t="s">
        <v>4</v>
      </c>
      <c r="E25" s="255">
        <v>18302</v>
      </c>
      <c r="F25" s="255">
        <v>9973</v>
      </c>
      <c r="G25" s="256">
        <v>0.83499999999999996</v>
      </c>
    </row>
    <row r="26" spans="1:8" ht="12.75" thickBot="1" x14ac:dyDescent="0.3">
      <c r="A26" s="248" t="s">
        <v>184</v>
      </c>
      <c r="B26" s="260">
        <v>5327</v>
      </c>
      <c r="C26" s="260">
        <v>1802</v>
      </c>
      <c r="D26" s="261" t="s">
        <v>4</v>
      </c>
      <c r="E26" s="260">
        <v>11102</v>
      </c>
      <c r="F26" s="260">
        <v>6169</v>
      </c>
      <c r="G26" s="261">
        <v>0.8</v>
      </c>
    </row>
    <row r="27" spans="1:8" ht="12.75" thickBot="1" x14ac:dyDescent="0.3">
      <c r="A27" s="254" t="s">
        <v>185</v>
      </c>
      <c r="B27" s="255">
        <v>-5419</v>
      </c>
      <c r="C27" s="255">
        <v>-9</v>
      </c>
      <c r="D27" s="256" t="s">
        <v>4</v>
      </c>
      <c r="E27" s="255">
        <v>-6266</v>
      </c>
      <c r="F27" s="255">
        <v>-403</v>
      </c>
      <c r="G27" s="256" t="s">
        <v>4</v>
      </c>
    </row>
    <row r="28" spans="1:8" ht="12.75" thickBot="1" x14ac:dyDescent="0.3">
      <c r="A28" s="251" t="s">
        <v>186</v>
      </c>
      <c r="B28" s="252">
        <v>17569</v>
      </c>
      <c r="C28" s="252">
        <v>19484</v>
      </c>
      <c r="D28" s="250">
        <v>-9.8000000000000004E-2</v>
      </c>
      <c r="E28" s="252">
        <v>57597</v>
      </c>
      <c r="F28" s="252">
        <v>52512</v>
      </c>
      <c r="G28" s="250">
        <v>9.7000000000000003E-2</v>
      </c>
      <c r="H28" s="253"/>
    </row>
    <row r="29" spans="1:8" ht="12.75" thickBot="1" x14ac:dyDescent="0.3">
      <c r="A29" s="254" t="s">
        <v>187</v>
      </c>
      <c r="B29" s="255">
        <v>-740</v>
      </c>
      <c r="C29" s="255">
        <v>-1044</v>
      </c>
      <c r="D29" s="256">
        <v>-0.29099999999999998</v>
      </c>
      <c r="E29" s="255">
        <v>-1638</v>
      </c>
      <c r="F29" s="255">
        <v>-1787</v>
      </c>
      <c r="G29" s="256">
        <v>-8.3000000000000004E-2</v>
      </c>
    </row>
    <row r="30" spans="1:8" ht="12.75" thickBot="1" x14ac:dyDescent="0.3">
      <c r="A30" s="251" t="s">
        <v>188</v>
      </c>
      <c r="B30" s="252">
        <v>16829</v>
      </c>
      <c r="C30" s="252">
        <v>18440</v>
      </c>
      <c r="D30" s="250">
        <v>-8.6999999999999994E-2</v>
      </c>
      <c r="E30" s="252">
        <v>55959</v>
      </c>
      <c r="F30" s="252">
        <v>50725</v>
      </c>
      <c r="G30" s="250">
        <v>0.10299999999999999</v>
      </c>
      <c r="H30" s="253"/>
    </row>
    <row r="31" spans="1:8" ht="12.75" thickBot="1" x14ac:dyDescent="0.3">
      <c r="A31" s="257" t="s">
        <v>189</v>
      </c>
      <c r="B31" s="252"/>
      <c r="C31" s="252"/>
      <c r="D31" s="250"/>
      <c r="E31" s="252"/>
      <c r="F31" s="252"/>
      <c r="G31" s="250"/>
    </row>
    <row r="32" spans="1:8" ht="12.75" thickBot="1" x14ac:dyDescent="0.3">
      <c r="A32" s="248" t="s">
        <v>190</v>
      </c>
      <c r="B32" s="260">
        <v>11616</v>
      </c>
      <c r="C32" s="260">
        <v>12359</v>
      </c>
      <c r="D32" s="261">
        <v>-0.06</v>
      </c>
      <c r="E32" s="260">
        <v>36821</v>
      </c>
      <c r="F32" s="260">
        <v>32866</v>
      </c>
      <c r="G32" s="261">
        <v>0.12</v>
      </c>
      <c r="H32" s="253"/>
    </row>
    <row r="33" spans="1:11" ht="12.75" thickBot="1" x14ac:dyDescent="0.3">
      <c r="A33" s="248" t="s">
        <v>191</v>
      </c>
      <c r="B33" s="260">
        <v>5213</v>
      </c>
      <c r="C33" s="260">
        <v>6081</v>
      </c>
      <c r="D33" s="261">
        <v>-0.14299999999999999</v>
      </c>
      <c r="E33" s="260">
        <v>19138</v>
      </c>
      <c r="F33" s="260">
        <v>17859</v>
      </c>
      <c r="G33" s="261">
        <v>7.1999999999999995E-2</v>
      </c>
    </row>
    <row r="34" spans="1:11" ht="12.75" thickBot="1" x14ac:dyDescent="0.3">
      <c r="A34" s="262"/>
      <c r="B34" s="263"/>
      <c r="C34" s="263"/>
      <c r="D34" s="263"/>
      <c r="E34" s="263"/>
      <c r="F34" s="263"/>
      <c r="G34" s="263"/>
    </row>
    <row r="35" spans="1:11" ht="12.75" thickBot="1" x14ac:dyDescent="0.3">
      <c r="A35" s="251" t="s">
        <v>192</v>
      </c>
      <c r="B35" s="252">
        <v>14683</v>
      </c>
      <c r="C35" s="252">
        <v>17728</v>
      </c>
      <c r="D35" s="264">
        <v>-0.17199999999999999</v>
      </c>
      <c r="E35" s="252">
        <v>51205</v>
      </c>
      <c r="F35" s="252">
        <v>47278</v>
      </c>
      <c r="G35" s="264">
        <v>8.3000000000000004E-2</v>
      </c>
      <c r="H35" s="253"/>
    </row>
    <row r="36" spans="1:11" ht="12.75" thickBot="1" x14ac:dyDescent="0.3">
      <c r="A36" s="257" t="s">
        <v>189</v>
      </c>
      <c r="B36" s="265"/>
      <c r="C36" s="265"/>
      <c r="D36" s="266"/>
      <c r="E36" s="265"/>
      <c r="F36" s="265"/>
      <c r="G36" s="266"/>
    </row>
    <row r="37" spans="1:11" ht="12.75" thickBot="1" x14ac:dyDescent="0.3">
      <c r="A37" s="248" t="s">
        <v>190</v>
      </c>
      <c r="B37" s="267">
        <v>10178</v>
      </c>
      <c r="C37" s="267">
        <v>11882</v>
      </c>
      <c r="D37" s="272">
        <v>-0.14299999999999999</v>
      </c>
      <c r="E37" s="267">
        <v>33636</v>
      </c>
      <c r="F37" s="267">
        <v>30557</v>
      </c>
      <c r="G37" s="272">
        <v>0.10100000000000001</v>
      </c>
      <c r="H37" s="253"/>
    </row>
    <row r="38" spans="1:11" ht="12.75" thickBot="1" x14ac:dyDescent="0.3">
      <c r="A38" s="248" t="s">
        <v>191</v>
      </c>
      <c r="B38" s="267">
        <v>4505</v>
      </c>
      <c r="C38" s="267">
        <v>5846</v>
      </c>
      <c r="D38" s="272">
        <v>-0.22900000000000001</v>
      </c>
      <c r="E38" s="267">
        <v>17569</v>
      </c>
      <c r="F38" s="267">
        <v>16721</v>
      </c>
      <c r="G38" s="272">
        <v>5.0999999999999997E-2</v>
      </c>
    </row>
    <row r="39" spans="1:11" x14ac:dyDescent="0.25">
      <c r="B39" s="240"/>
      <c r="C39" s="240"/>
      <c r="D39" s="240"/>
    </row>
    <row r="40" spans="1:11" x14ac:dyDescent="0.25">
      <c r="B40" s="240"/>
      <c r="C40" s="240"/>
      <c r="D40" s="240"/>
    </row>
    <row r="41" spans="1:11" x14ac:dyDescent="0.25">
      <c r="A41" s="268" t="s">
        <v>193</v>
      </c>
      <c r="B41" s="247"/>
      <c r="C41" s="247"/>
      <c r="D41" s="247"/>
      <c r="E41" s="247"/>
      <c r="F41" s="247"/>
      <c r="G41" s="247"/>
    </row>
    <row r="42" spans="1:11" ht="12.75" thickBot="1" x14ac:dyDescent="0.3">
      <c r="A42" s="248" t="s">
        <v>0</v>
      </c>
      <c r="B42" s="249" t="s">
        <v>152</v>
      </c>
      <c r="C42" s="249" t="s">
        <v>153</v>
      </c>
      <c r="D42" s="250" t="s">
        <v>3</v>
      </c>
      <c r="E42" s="249" t="s">
        <v>154</v>
      </c>
      <c r="F42" s="249" t="s">
        <v>155</v>
      </c>
      <c r="G42" s="250" t="s">
        <v>3</v>
      </c>
    </row>
    <row r="43" spans="1:11" ht="12.75" thickBot="1" x14ac:dyDescent="0.3">
      <c r="A43" s="251" t="s">
        <v>194</v>
      </c>
      <c r="B43" s="265"/>
      <c r="C43" s="265"/>
      <c r="D43" s="265"/>
      <c r="E43" s="265"/>
      <c r="F43" s="265"/>
      <c r="G43" s="265"/>
    </row>
    <row r="44" spans="1:11" ht="12.75" thickBot="1" x14ac:dyDescent="0.3">
      <c r="A44" s="254" t="s">
        <v>195</v>
      </c>
      <c r="B44" s="255">
        <v>185264</v>
      </c>
      <c r="C44" s="255">
        <v>192206</v>
      </c>
      <c r="D44" s="256">
        <v>-3.5999999999999997E-2</v>
      </c>
      <c r="E44" s="255">
        <v>568620</v>
      </c>
      <c r="F44" s="255">
        <v>547946</v>
      </c>
      <c r="G44" s="256">
        <v>3.7999999999999999E-2</v>
      </c>
    </row>
    <row r="45" spans="1:11" ht="12.75" thickBot="1" x14ac:dyDescent="0.3">
      <c r="A45" s="254" t="s">
        <v>196</v>
      </c>
      <c r="B45" s="255">
        <v>-128583</v>
      </c>
      <c r="C45" s="255">
        <v>-135755</v>
      </c>
      <c r="D45" s="256">
        <v>-5.2999999999999999E-2</v>
      </c>
      <c r="E45" s="255">
        <v>-401581</v>
      </c>
      <c r="F45" s="255">
        <v>-422504</v>
      </c>
      <c r="G45" s="256">
        <v>-0.05</v>
      </c>
    </row>
    <row r="46" spans="1:11" ht="12.75" thickBot="1" x14ac:dyDescent="0.3">
      <c r="A46" s="251" t="s">
        <v>197</v>
      </c>
      <c r="B46" s="252">
        <v>56681</v>
      </c>
      <c r="C46" s="252">
        <v>56451</v>
      </c>
      <c r="D46" s="250">
        <v>4.0000000000000001E-3</v>
      </c>
      <c r="E46" s="252">
        <v>167039</v>
      </c>
      <c r="F46" s="252">
        <v>125442</v>
      </c>
      <c r="G46" s="250">
        <v>0.33200000000000002</v>
      </c>
      <c r="H46" s="253"/>
      <c r="J46" s="253"/>
      <c r="K46" s="253"/>
    </row>
    <row r="47" spans="1:11" ht="12.75" thickBot="1" x14ac:dyDescent="0.3">
      <c r="A47" s="254" t="s">
        <v>198</v>
      </c>
      <c r="B47" s="255">
        <v>-20152</v>
      </c>
      <c r="C47" s="255">
        <v>-14794</v>
      </c>
      <c r="D47" s="256">
        <v>0.36199999999999999</v>
      </c>
      <c r="E47" s="255">
        <v>-57494</v>
      </c>
      <c r="F47" s="255">
        <v>-40477</v>
      </c>
      <c r="G47" s="256">
        <v>0.42</v>
      </c>
    </row>
    <row r="48" spans="1:11" ht="12.75" thickBot="1" x14ac:dyDescent="0.3">
      <c r="A48" s="254" t="s">
        <v>199</v>
      </c>
      <c r="B48" s="255">
        <v>-10520</v>
      </c>
      <c r="C48" s="255">
        <v>-8688</v>
      </c>
      <c r="D48" s="256">
        <v>0.21099999999999999</v>
      </c>
      <c r="E48" s="255">
        <v>-33894</v>
      </c>
      <c r="F48" s="255">
        <v>-25860</v>
      </c>
      <c r="G48" s="256">
        <v>0.311</v>
      </c>
    </row>
    <row r="49" spans="1:11" ht="12.75" thickBot="1" x14ac:dyDescent="0.3">
      <c r="A49" s="248" t="s">
        <v>200</v>
      </c>
      <c r="B49" s="260">
        <v>-17370</v>
      </c>
      <c r="C49" s="260">
        <v>-15447</v>
      </c>
      <c r="D49" s="261">
        <v>0.124</v>
      </c>
      <c r="E49" s="260">
        <v>-55059</v>
      </c>
      <c r="F49" s="260">
        <v>-45368</v>
      </c>
      <c r="G49" s="261">
        <v>0.214</v>
      </c>
    </row>
    <row r="50" spans="1:11" ht="12.75" thickBot="1" x14ac:dyDescent="0.3">
      <c r="A50" s="254" t="s">
        <v>201</v>
      </c>
      <c r="B50" s="255">
        <v>297</v>
      </c>
      <c r="C50" s="255">
        <v>252</v>
      </c>
      <c r="D50" s="256">
        <v>0.17899999999999999</v>
      </c>
      <c r="E50" s="255">
        <v>977</v>
      </c>
      <c r="F50" s="255">
        <v>817</v>
      </c>
      <c r="G50" s="256">
        <v>0.19600000000000001</v>
      </c>
    </row>
    <row r="51" spans="1:11" ht="12.75" thickBot="1" x14ac:dyDescent="0.3">
      <c r="A51" s="251" t="s">
        <v>202</v>
      </c>
      <c r="B51" s="252">
        <v>26306</v>
      </c>
      <c r="C51" s="252">
        <v>33221</v>
      </c>
      <c r="D51" s="250">
        <v>-0.20799999999999999</v>
      </c>
      <c r="E51" s="252">
        <v>76628</v>
      </c>
      <c r="F51" s="252">
        <v>59922</v>
      </c>
      <c r="G51" s="250">
        <v>0.27900000000000003</v>
      </c>
      <c r="H51" s="253"/>
      <c r="J51" s="253"/>
      <c r="K51" s="253"/>
    </row>
    <row r="52" spans="1:11" ht="12.75" thickBot="1" x14ac:dyDescent="0.3">
      <c r="A52" s="254" t="s">
        <v>203</v>
      </c>
      <c r="B52" s="255">
        <v>-188</v>
      </c>
      <c r="C52" s="255">
        <v>-280</v>
      </c>
      <c r="D52" s="256">
        <v>-0.32900000000000001</v>
      </c>
      <c r="E52" s="255">
        <v>-983</v>
      </c>
      <c r="F52" s="255">
        <v>-681</v>
      </c>
      <c r="G52" s="256">
        <v>0.443</v>
      </c>
    </row>
    <row r="53" spans="1:11" ht="12.75" thickBot="1" x14ac:dyDescent="0.3">
      <c r="A53" s="251" t="s">
        <v>204</v>
      </c>
      <c r="B53" s="252">
        <v>26118</v>
      </c>
      <c r="C53" s="252">
        <v>32941</v>
      </c>
      <c r="D53" s="250">
        <v>-0.20699999999999999</v>
      </c>
      <c r="E53" s="252">
        <v>75645</v>
      </c>
      <c r="F53" s="252">
        <v>59241</v>
      </c>
      <c r="G53" s="250">
        <v>0.27700000000000002</v>
      </c>
      <c r="H53" s="253"/>
      <c r="J53" s="253"/>
      <c r="K53" s="253"/>
    </row>
    <row r="54" spans="1:11" ht="12.75" thickBot="1" x14ac:dyDescent="0.3">
      <c r="A54" s="251" t="s">
        <v>205</v>
      </c>
      <c r="B54" s="252">
        <v>19268</v>
      </c>
      <c r="C54" s="252">
        <v>26182</v>
      </c>
      <c r="D54" s="250">
        <v>-0.26400000000000001</v>
      </c>
      <c r="E54" s="252">
        <v>54480</v>
      </c>
      <c r="F54" s="252">
        <v>39733</v>
      </c>
      <c r="G54" s="250">
        <v>0.371</v>
      </c>
      <c r="H54" s="253"/>
      <c r="J54" s="253"/>
      <c r="K54" s="253"/>
    </row>
    <row r="55" spans="1:11" ht="12.75" thickBot="1" x14ac:dyDescent="0.3">
      <c r="A55" s="254"/>
      <c r="B55" s="255"/>
      <c r="C55" s="255"/>
      <c r="D55" s="256"/>
      <c r="E55" s="255"/>
      <c r="F55" s="255"/>
      <c r="G55" s="256"/>
    </row>
    <row r="56" spans="1:11" ht="12.75" thickBot="1" x14ac:dyDescent="0.3">
      <c r="A56" s="251" t="s">
        <v>206</v>
      </c>
      <c r="B56" s="255"/>
      <c r="C56" s="255"/>
      <c r="D56" s="256"/>
      <c r="E56" s="255"/>
      <c r="F56" s="255"/>
      <c r="G56" s="256"/>
    </row>
    <row r="57" spans="1:11" ht="12.75" thickBot="1" x14ac:dyDescent="0.3">
      <c r="A57" s="254" t="s">
        <v>207</v>
      </c>
      <c r="B57" s="255">
        <v>-3446</v>
      </c>
      <c r="C57" s="255">
        <v>-3784</v>
      </c>
      <c r="D57" s="256">
        <v>-8.8999999999999996E-2</v>
      </c>
      <c r="E57" s="255">
        <v>-17215</v>
      </c>
      <c r="F57" s="255">
        <v>-10666</v>
      </c>
      <c r="G57" s="256">
        <v>0.61399999999999999</v>
      </c>
    </row>
    <row r="58" spans="1:11" ht="12.75" thickBot="1" x14ac:dyDescent="0.3">
      <c r="A58" s="254" t="s">
        <v>208</v>
      </c>
      <c r="B58" s="255">
        <v>0</v>
      </c>
      <c r="C58" s="255">
        <v>0</v>
      </c>
      <c r="D58" s="256" t="s">
        <v>4</v>
      </c>
      <c r="E58" s="255">
        <v>-41186</v>
      </c>
      <c r="F58" s="255">
        <v>0</v>
      </c>
      <c r="G58" s="256" t="s">
        <v>4</v>
      </c>
    </row>
    <row r="59" spans="1:11" ht="12.75" thickBot="1" x14ac:dyDescent="0.3">
      <c r="A59" s="254" t="s">
        <v>209</v>
      </c>
      <c r="B59" s="255">
        <v>1680</v>
      </c>
      <c r="C59" s="255">
        <v>580</v>
      </c>
      <c r="D59" s="256" t="s">
        <v>4</v>
      </c>
      <c r="E59" s="255">
        <v>5150</v>
      </c>
      <c r="F59" s="255">
        <v>1717</v>
      </c>
      <c r="G59" s="256" t="s">
        <v>4</v>
      </c>
    </row>
    <row r="60" spans="1:11" ht="12.75" thickBot="1" x14ac:dyDescent="0.3">
      <c r="A60" s="254" t="s">
        <v>210</v>
      </c>
      <c r="B60" s="255">
        <v>-7121</v>
      </c>
      <c r="C60" s="255">
        <v>-4532</v>
      </c>
      <c r="D60" s="256">
        <v>0.57099999999999995</v>
      </c>
      <c r="E60" s="255">
        <v>-1307</v>
      </c>
      <c r="F60" s="255">
        <v>-4414</v>
      </c>
      <c r="G60" s="256">
        <v>-0.70399999999999996</v>
      </c>
    </row>
    <row r="61" spans="1:11" ht="12.75" thickBot="1" x14ac:dyDescent="0.3">
      <c r="A61" s="251" t="s">
        <v>211</v>
      </c>
      <c r="B61" s="252">
        <v>-8887</v>
      </c>
      <c r="C61" s="252">
        <v>-7736</v>
      </c>
      <c r="D61" s="250">
        <v>0.14899999999999999</v>
      </c>
      <c r="E61" s="252">
        <v>-54558</v>
      </c>
      <c r="F61" s="252">
        <v>-13363</v>
      </c>
      <c r="G61" s="250" t="s">
        <v>4</v>
      </c>
      <c r="H61" s="253"/>
      <c r="J61" s="253"/>
      <c r="K61" s="253"/>
    </row>
    <row r="62" spans="1:11" ht="12.75" thickBot="1" x14ac:dyDescent="0.3">
      <c r="A62" s="251"/>
      <c r="B62" s="252"/>
      <c r="C62" s="252"/>
      <c r="D62" s="250"/>
      <c r="E62" s="252"/>
      <c r="F62" s="252"/>
      <c r="G62" s="250"/>
    </row>
    <row r="63" spans="1:11" ht="12.75" thickBot="1" x14ac:dyDescent="0.3">
      <c r="A63" s="251" t="s">
        <v>212</v>
      </c>
      <c r="B63" s="252"/>
      <c r="C63" s="252"/>
      <c r="D63" s="250"/>
      <c r="E63" s="252"/>
      <c r="F63" s="252"/>
      <c r="G63" s="250"/>
    </row>
    <row r="64" spans="1:11" ht="12.75" thickBot="1" x14ac:dyDescent="0.3">
      <c r="A64" s="254" t="s">
        <v>213</v>
      </c>
      <c r="B64" s="255">
        <v>-18442</v>
      </c>
      <c r="C64" s="255">
        <v>-11787</v>
      </c>
      <c r="D64" s="256">
        <v>0.56499999999999995</v>
      </c>
      <c r="E64" s="255">
        <v>-24605</v>
      </c>
      <c r="F64" s="255">
        <v>-26454</v>
      </c>
      <c r="G64" s="256">
        <v>-7.0000000000000007E-2</v>
      </c>
    </row>
    <row r="65" spans="1:11" ht="12.75" thickBot="1" x14ac:dyDescent="0.3">
      <c r="A65" s="254" t="s">
        <v>214</v>
      </c>
      <c r="B65" s="255">
        <v>-4948</v>
      </c>
      <c r="C65" s="255">
        <v>-5124</v>
      </c>
      <c r="D65" s="256">
        <v>-3.4000000000000002E-2</v>
      </c>
      <c r="E65" s="255">
        <v>-15396</v>
      </c>
      <c r="F65" s="255">
        <v>-14663</v>
      </c>
      <c r="G65" s="256">
        <v>0.05</v>
      </c>
    </row>
    <row r="66" spans="1:11" ht="12.75" thickBot="1" x14ac:dyDescent="0.3">
      <c r="A66" s="254" t="s">
        <v>215</v>
      </c>
      <c r="B66" s="255">
        <v>-1902</v>
      </c>
      <c r="C66" s="255">
        <v>-1635</v>
      </c>
      <c r="D66" s="256">
        <v>0.16300000000000001</v>
      </c>
      <c r="E66" s="255">
        <v>-5769</v>
      </c>
      <c r="F66" s="255">
        <v>-4845</v>
      </c>
      <c r="G66" s="256">
        <v>0.191</v>
      </c>
    </row>
    <row r="67" spans="1:11" ht="12.75" thickBot="1" x14ac:dyDescent="0.3">
      <c r="A67" s="254" t="s">
        <v>216</v>
      </c>
      <c r="B67" s="255">
        <v>16000</v>
      </c>
      <c r="C67" s="255">
        <v>3081</v>
      </c>
      <c r="D67" s="256" t="s">
        <v>4</v>
      </c>
      <c r="E67" s="255">
        <v>42586</v>
      </c>
      <c r="F67" s="255">
        <v>2847</v>
      </c>
      <c r="G67" s="256" t="s">
        <v>4</v>
      </c>
    </row>
    <row r="68" spans="1:11" ht="12.75" thickBot="1" x14ac:dyDescent="0.3">
      <c r="A68" s="254" t="s">
        <v>217</v>
      </c>
      <c r="B68" s="255">
        <v>-2617</v>
      </c>
      <c r="C68" s="255">
        <v>-643</v>
      </c>
      <c r="D68" s="256" t="s">
        <v>4</v>
      </c>
      <c r="E68" s="255">
        <v>-7874</v>
      </c>
      <c r="F68" s="255">
        <v>-2063</v>
      </c>
      <c r="G68" s="256" t="s">
        <v>4</v>
      </c>
    </row>
    <row r="69" spans="1:11" ht="12.75" thickBot="1" x14ac:dyDescent="0.3">
      <c r="A69" s="251" t="s">
        <v>218</v>
      </c>
      <c r="B69" s="252">
        <v>-11909</v>
      </c>
      <c r="C69" s="252">
        <v>-16108</v>
      </c>
      <c r="D69" s="250">
        <v>-0.26100000000000001</v>
      </c>
      <c r="E69" s="252">
        <v>-11058</v>
      </c>
      <c r="F69" s="252">
        <v>-45178</v>
      </c>
      <c r="G69" s="250">
        <v>-0.755</v>
      </c>
      <c r="H69" s="253"/>
      <c r="J69" s="253"/>
      <c r="K69" s="253"/>
    </row>
    <row r="70" spans="1:11" ht="12.75" thickBot="1" x14ac:dyDescent="0.3">
      <c r="A70" s="251" t="s">
        <v>219</v>
      </c>
      <c r="B70" s="252">
        <v>-5059</v>
      </c>
      <c r="C70" s="252">
        <v>-9349</v>
      </c>
      <c r="D70" s="250">
        <v>-0.45900000000000002</v>
      </c>
      <c r="E70" s="252">
        <v>10107</v>
      </c>
      <c r="F70" s="252">
        <v>-25670</v>
      </c>
      <c r="G70" s="250" t="s">
        <v>4</v>
      </c>
      <c r="H70" s="253"/>
      <c r="J70" s="253"/>
      <c r="K70" s="253"/>
    </row>
    <row r="71" spans="1:11" ht="12.75" thickBot="1" x14ac:dyDescent="0.3">
      <c r="A71" s="254"/>
      <c r="B71" s="255"/>
      <c r="C71" s="255"/>
      <c r="D71" s="256"/>
      <c r="E71" s="255"/>
      <c r="F71" s="255"/>
      <c r="G71" s="256"/>
    </row>
    <row r="72" spans="1:11" ht="12.75" thickBot="1" x14ac:dyDescent="0.3">
      <c r="A72" s="254" t="s">
        <v>220</v>
      </c>
      <c r="B72" s="255">
        <v>-279</v>
      </c>
      <c r="C72" s="255">
        <v>-200</v>
      </c>
      <c r="D72" s="256">
        <v>0.39500000000000002</v>
      </c>
      <c r="E72" s="255">
        <v>-1372</v>
      </c>
      <c r="F72" s="255">
        <v>-1027</v>
      </c>
      <c r="G72" s="256">
        <v>0.65500000000000003</v>
      </c>
    </row>
    <row r="73" spans="1:11" ht="12.75" thickBot="1" x14ac:dyDescent="0.3">
      <c r="A73" s="251" t="s">
        <v>221</v>
      </c>
      <c r="B73" s="252">
        <v>5043</v>
      </c>
      <c r="C73" s="252">
        <v>8897</v>
      </c>
      <c r="D73" s="269">
        <v>-0.433</v>
      </c>
      <c r="E73" s="252">
        <v>8657</v>
      </c>
      <c r="F73" s="252">
        <v>-327</v>
      </c>
      <c r="G73" s="269" t="s">
        <v>4</v>
      </c>
      <c r="H73" s="253"/>
      <c r="J73" s="253"/>
      <c r="K73" s="253"/>
    </row>
    <row r="74" spans="1:11" ht="12.75" thickBot="1" x14ac:dyDescent="0.3">
      <c r="A74" s="251" t="s">
        <v>222</v>
      </c>
      <c r="B74" s="252">
        <v>58230</v>
      </c>
      <c r="C74" s="252">
        <v>27632</v>
      </c>
      <c r="D74" s="250" t="s">
        <v>4</v>
      </c>
      <c r="E74" s="252">
        <v>54616</v>
      </c>
      <c r="F74" s="252">
        <v>36856</v>
      </c>
      <c r="G74" s="250">
        <v>0.48199999999999998</v>
      </c>
    </row>
    <row r="75" spans="1:11" ht="12.75" thickBot="1" x14ac:dyDescent="0.3">
      <c r="A75" s="251" t="s">
        <v>223</v>
      </c>
      <c r="B75" s="252">
        <v>63273</v>
      </c>
      <c r="C75" s="252">
        <v>36529</v>
      </c>
      <c r="D75" s="250">
        <v>0.73199999999999998</v>
      </c>
      <c r="E75" s="252">
        <v>63273</v>
      </c>
      <c r="F75" s="252">
        <v>36529</v>
      </c>
      <c r="G75" s="250">
        <v>0.73199999999999998</v>
      </c>
      <c r="H75" s="253"/>
      <c r="J75" s="253"/>
      <c r="K75" s="253"/>
    </row>
    <row r="76" spans="1:11" x14ac:dyDescent="0.25">
      <c r="B76" s="253"/>
      <c r="C76" s="253"/>
      <c r="D76" s="240"/>
    </row>
    <row r="77" spans="1:11" x14ac:dyDescent="0.25">
      <c r="B77" s="240"/>
      <c r="C77" s="240"/>
      <c r="D77" s="240"/>
    </row>
    <row r="78" spans="1:11" x14ac:dyDescent="0.25">
      <c r="A78" s="247" t="s">
        <v>224</v>
      </c>
      <c r="B78" s="247"/>
      <c r="C78" s="247"/>
      <c r="D78" s="247"/>
      <c r="E78" s="247"/>
      <c r="F78" s="247"/>
    </row>
    <row r="79" spans="1:11" ht="12.75" thickBot="1" x14ac:dyDescent="0.3">
      <c r="A79" s="248" t="s">
        <v>0</v>
      </c>
      <c r="B79" s="270">
        <v>44834</v>
      </c>
      <c r="C79" s="270">
        <v>44742</v>
      </c>
      <c r="D79" s="271" t="s">
        <v>3</v>
      </c>
      <c r="E79" s="270">
        <v>44561</v>
      </c>
      <c r="F79" s="271" t="s">
        <v>3</v>
      </c>
    </row>
    <row r="80" spans="1:11" ht="12.75" thickBot="1" x14ac:dyDescent="0.3">
      <c r="A80" s="254" t="s">
        <v>225</v>
      </c>
      <c r="B80" s="255">
        <v>63273</v>
      </c>
      <c r="C80" s="255">
        <v>58230</v>
      </c>
      <c r="D80" s="266">
        <v>8.6999999999999994E-2</v>
      </c>
      <c r="E80" s="255">
        <v>54616</v>
      </c>
      <c r="F80" s="266">
        <v>0.159</v>
      </c>
    </row>
    <row r="81" spans="1:6" ht="12.75" thickBot="1" x14ac:dyDescent="0.3">
      <c r="A81" s="254" t="s">
        <v>226</v>
      </c>
      <c r="B81" s="255">
        <v>21526</v>
      </c>
      <c r="C81" s="255">
        <v>14464</v>
      </c>
      <c r="D81" s="266">
        <v>0.48799999999999999</v>
      </c>
      <c r="E81" s="255">
        <v>20922</v>
      </c>
      <c r="F81" s="266">
        <v>2.9000000000000001E-2</v>
      </c>
    </row>
    <row r="82" spans="1:6" ht="12.75" thickBot="1" x14ac:dyDescent="0.3">
      <c r="A82" s="254" t="s">
        <v>227</v>
      </c>
      <c r="B82" s="255">
        <v>40663</v>
      </c>
      <c r="C82" s="255">
        <v>45146</v>
      </c>
      <c r="D82" s="266">
        <v>-9.9000000000000005E-2</v>
      </c>
      <c r="E82" s="255">
        <v>59113</v>
      </c>
      <c r="F82" s="266">
        <v>-0.312</v>
      </c>
    </row>
    <row r="83" spans="1:6" ht="12.75" thickBot="1" x14ac:dyDescent="0.3">
      <c r="A83" s="254" t="s">
        <v>228</v>
      </c>
      <c r="B83" s="255">
        <v>51653</v>
      </c>
      <c r="C83" s="255">
        <v>49412</v>
      </c>
      <c r="D83" s="266">
        <v>4.4999999999999998E-2</v>
      </c>
      <c r="E83" s="255">
        <v>44020</v>
      </c>
      <c r="F83" s="266">
        <v>0.17299999999999999</v>
      </c>
    </row>
    <row r="84" spans="1:6" ht="12.75" thickBot="1" x14ac:dyDescent="0.3">
      <c r="A84" s="254" t="s">
        <v>229</v>
      </c>
      <c r="B84" s="255">
        <v>100254</v>
      </c>
      <c r="C84" s="255">
        <v>102029</v>
      </c>
      <c r="D84" s="266">
        <v>-1.7000000000000001E-2</v>
      </c>
      <c r="E84" s="255">
        <v>92653</v>
      </c>
      <c r="F84" s="266">
        <v>8.2000000000000003E-2</v>
      </c>
    </row>
    <row r="85" spans="1:6" ht="12.75" thickBot="1" x14ac:dyDescent="0.3">
      <c r="A85" s="254" t="s">
        <v>230</v>
      </c>
      <c r="B85" s="255">
        <v>55874</v>
      </c>
      <c r="C85" s="255">
        <v>55782</v>
      </c>
      <c r="D85" s="266">
        <v>2E-3</v>
      </c>
      <c r="E85" s="255">
        <v>54453</v>
      </c>
      <c r="F85" s="266">
        <v>2.5999999999999999E-2</v>
      </c>
    </row>
    <row r="86" spans="1:6" ht="12.75" thickBot="1" x14ac:dyDescent="0.3">
      <c r="A86" s="254" t="s">
        <v>231</v>
      </c>
      <c r="B86" s="255">
        <v>200731</v>
      </c>
      <c r="C86" s="255">
        <v>192677</v>
      </c>
      <c r="D86" s="266">
        <v>4.2000000000000003E-2</v>
      </c>
      <c r="E86" s="255">
        <v>191371</v>
      </c>
      <c r="F86" s="266">
        <v>4.9000000000000002E-2</v>
      </c>
    </row>
    <row r="87" spans="1:6" ht="12.75" thickBot="1" x14ac:dyDescent="0.3">
      <c r="A87" s="254" t="s">
        <v>232</v>
      </c>
      <c r="B87" s="255">
        <v>8529</v>
      </c>
      <c r="C87" s="255">
        <v>12064</v>
      </c>
      <c r="D87" s="266">
        <v>-0.29299999999999998</v>
      </c>
      <c r="E87" s="255">
        <v>5186</v>
      </c>
      <c r="F87" s="266">
        <v>0.64500000000000002</v>
      </c>
    </row>
    <row r="88" spans="1:6" ht="12.75" thickBot="1" x14ac:dyDescent="0.3">
      <c r="A88" s="254" t="s">
        <v>233</v>
      </c>
      <c r="B88" s="255">
        <v>2958</v>
      </c>
      <c r="C88" s="255">
        <v>2210</v>
      </c>
      <c r="D88" s="266">
        <v>0.33800000000000002</v>
      </c>
      <c r="E88" s="255">
        <v>480</v>
      </c>
      <c r="F88" s="266" t="s">
        <v>4</v>
      </c>
    </row>
    <row r="89" spans="1:6" ht="12.75" thickBot="1" x14ac:dyDescent="0.3">
      <c r="A89" s="251" t="s">
        <v>234</v>
      </c>
      <c r="B89" s="252">
        <v>545461</v>
      </c>
      <c r="C89" s="252">
        <v>532014</v>
      </c>
      <c r="D89" s="264">
        <v>2.5000000000000001E-2</v>
      </c>
      <c r="E89" s="252">
        <v>522814</v>
      </c>
      <c r="F89" s="264">
        <v>4.2999999999999997E-2</v>
      </c>
    </row>
    <row r="90" spans="1:6" ht="12.75" thickBot="1" x14ac:dyDescent="0.3">
      <c r="A90" s="254" t="s">
        <v>235</v>
      </c>
      <c r="B90" s="255">
        <v>131124</v>
      </c>
      <c r="C90" s="255">
        <v>116126</v>
      </c>
      <c r="D90" s="266">
        <v>0.129</v>
      </c>
      <c r="E90" s="255">
        <v>89844</v>
      </c>
      <c r="F90" s="266">
        <v>0.45900000000000002</v>
      </c>
    </row>
    <row r="91" spans="1:6" ht="12.75" thickBot="1" x14ac:dyDescent="0.3">
      <c r="A91" s="254" t="s">
        <v>236</v>
      </c>
      <c r="B91" s="255">
        <v>107110</v>
      </c>
      <c r="C91" s="255">
        <v>111051</v>
      </c>
      <c r="D91" s="266">
        <v>-3.5000000000000003E-2</v>
      </c>
      <c r="E91" s="255">
        <v>104613</v>
      </c>
      <c r="F91" s="266">
        <v>2.4E-2</v>
      </c>
    </row>
    <row r="92" spans="1:6" ht="12.75" thickBot="1" x14ac:dyDescent="0.3">
      <c r="A92" s="254" t="s">
        <v>237</v>
      </c>
      <c r="B92" s="255">
        <v>147181</v>
      </c>
      <c r="C92" s="255">
        <v>148556</v>
      </c>
      <c r="D92" s="266">
        <v>-8.9999999999999993E-3</v>
      </c>
      <c r="E92" s="255">
        <v>166562</v>
      </c>
      <c r="F92" s="266">
        <v>-0.11600000000000001</v>
      </c>
    </row>
    <row r="93" spans="1:6" ht="12.75" thickBot="1" x14ac:dyDescent="0.3">
      <c r="A93" s="254" t="s">
        <v>238</v>
      </c>
      <c r="B93" s="255">
        <v>111000</v>
      </c>
      <c r="C93" s="255">
        <v>104561</v>
      </c>
      <c r="D93" s="266">
        <v>6.2E-2</v>
      </c>
      <c r="E93" s="255">
        <v>136935</v>
      </c>
      <c r="F93" s="266">
        <v>-0.189</v>
      </c>
    </row>
    <row r="94" spans="1:6" ht="12.75" thickBot="1" x14ac:dyDescent="0.3">
      <c r="A94" s="251" t="s">
        <v>239</v>
      </c>
      <c r="B94" s="252">
        <v>496415</v>
      </c>
      <c r="C94" s="252">
        <v>480294</v>
      </c>
      <c r="D94" s="264">
        <v>3.4000000000000002E-2</v>
      </c>
      <c r="E94" s="252">
        <v>497954</v>
      </c>
      <c r="F94" s="264">
        <v>-3.0000000000000001E-3</v>
      </c>
    </row>
    <row r="95" spans="1:6" ht="12.75" thickBot="1" x14ac:dyDescent="0.3">
      <c r="A95" s="251" t="s">
        <v>240</v>
      </c>
      <c r="B95" s="252">
        <v>49046</v>
      </c>
      <c r="C95" s="252">
        <v>51720</v>
      </c>
      <c r="D95" s="264">
        <v>-5.1999999999999998E-2</v>
      </c>
      <c r="E95" s="252">
        <v>24860</v>
      </c>
      <c r="F95" s="264">
        <v>0.97299999999999998</v>
      </c>
    </row>
    <row r="96" spans="1:6" x14ac:dyDescent="0.25">
      <c r="B96" s="240"/>
      <c r="C96" s="240"/>
      <c r="D96" s="240"/>
    </row>
    <row r="97" spans="2:4" x14ac:dyDescent="0.25">
      <c r="B97" s="240"/>
      <c r="C97" s="240"/>
      <c r="D97" s="240"/>
    </row>
    <row r="98" spans="2:4" x14ac:dyDescent="0.25">
      <c r="B98" s="240"/>
      <c r="C98" s="240"/>
      <c r="D98" s="240"/>
    </row>
    <row r="99" spans="2:4" x14ac:dyDescent="0.25">
      <c r="B99" s="240"/>
      <c r="C99" s="240"/>
      <c r="D99" s="240"/>
    </row>
    <row r="100" spans="2:4" x14ac:dyDescent="0.25">
      <c r="B100" s="240"/>
      <c r="C100" s="240"/>
      <c r="D100" s="240"/>
    </row>
    <row r="101" spans="2:4" x14ac:dyDescent="0.25">
      <c r="B101" s="240"/>
      <c r="C101" s="240"/>
      <c r="D101" s="240"/>
    </row>
    <row r="102" spans="2:4" x14ac:dyDescent="0.25">
      <c r="B102" s="240"/>
      <c r="C102" s="240"/>
      <c r="D102" s="240"/>
    </row>
    <row r="103" spans="2:4" x14ac:dyDescent="0.25">
      <c r="B103" s="240"/>
      <c r="C103" s="240"/>
      <c r="D103" s="240"/>
    </row>
    <row r="104" spans="2:4" x14ac:dyDescent="0.25">
      <c r="B104" s="240"/>
      <c r="C104" s="240"/>
      <c r="D104" s="240"/>
    </row>
    <row r="105" spans="2:4" x14ac:dyDescent="0.25">
      <c r="B105" s="240"/>
      <c r="C105" s="240"/>
      <c r="D105" s="240"/>
    </row>
    <row r="106" spans="2:4" x14ac:dyDescent="0.25">
      <c r="B106" s="240"/>
      <c r="C106" s="240"/>
      <c r="D106" s="240"/>
    </row>
    <row r="107" spans="2:4" x14ac:dyDescent="0.25">
      <c r="B107" s="240"/>
      <c r="C107" s="240"/>
      <c r="D107" s="240"/>
    </row>
    <row r="108" spans="2:4" x14ac:dyDescent="0.25">
      <c r="B108" s="240"/>
      <c r="C108" s="240"/>
      <c r="D108" s="240"/>
    </row>
    <row r="109" spans="2:4" x14ac:dyDescent="0.25">
      <c r="B109" s="240"/>
      <c r="C109" s="240"/>
      <c r="D109" s="240"/>
    </row>
    <row r="110" spans="2:4" x14ac:dyDescent="0.25">
      <c r="B110" s="240"/>
      <c r="C110" s="240"/>
      <c r="D110" s="240"/>
    </row>
    <row r="111" spans="2:4" x14ac:dyDescent="0.25">
      <c r="B111" s="240"/>
      <c r="C111" s="240"/>
      <c r="D111" s="240"/>
    </row>
    <row r="112" spans="2:4" x14ac:dyDescent="0.25">
      <c r="B112" s="240"/>
      <c r="C112" s="240"/>
      <c r="D112" s="240"/>
    </row>
    <row r="113" spans="2:4" x14ac:dyDescent="0.25">
      <c r="B113" s="240"/>
      <c r="C113" s="240"/>
      <c r="D113" s="240"/>
    </row>
    <row r="114" spans="2:4" x14ac:dyDescent="0.25">
      <c r="B114" s="240"/>
      <c r="C114" s="240"/>
      <c r="D114" s="240"/>
    </row>
    <row r="115" spans="2:4" x14ac:dyDescent="0.25">
      <c r="B115" s="240"/>
      <c r="C115" s="240"/>
      <c r="D115" s="240"/>
    </row>
    <row r="116" spans="2:4" x14ac:dyDescent="0.25">
      <c r="B116" s="240"/>
      <c r="C116" s="240"/>
      <c r="D116" s="240"/>
    </row>
    <row r="117" spans="2:4" x14ac:dyDescent="0.25">
      <c r="B117" s="240"/>
      <c r="C117" s="240"/>
      <c r="D117" s="240"/>
    </row>
    <row r="118" spans="2:4" x14ac:dyDescent="0.25">
      <c r="B118" s="240"/>
      <c r="C118" s="240"/>
      <c r="D118" s="240"/>
    </row>
    <row r="119" spans="2:4" x14ac:dyDescent="0.25">
      <c r="B119" s="240"/>
      <c r="C119" s="240"/>
      <c r="D119" s="240"/>
    </row>
    <row r="120" spans="2:4" x14ac:dyDescent="0.25">
      <c r="B120" s="240"/>
      <c r="C120" s="240"/>
      <c r="D120" s="240"/>
    </row>
    <row r="121" spans="2:4" x14ac:dyDescent="0.25">
      <c r="B121" s="240"/>
      <c r="C121" s="240"/>
      <c r="D121" s="240"/>
    </row>
    <row r="122" spans="2:4" x14ac:dyDescent="0.25">
      <c r="B122" s="240"/>
      <c r="C122" s="240"/>
      <c r="D122" s="240"/>
    </row>
    <row r="123" spans="2:4" x14ac:dyDescent="0.25">
      <c r="B123" s="240"/>
      <c r="C123" s="240"/>
      <c r="D123" s="240"/>
    </row>
    <row r="124" spans="2:4" x14ac:dyDescent="0.25">
      <c r="B124" s="240"/>
      <c r="C124" s="240"/>
      <c r="D124" s="240"/>
    </row>
    <row r="125" spans="2:4" x14ac:dyDescent="0.25">
      <c r="B125" s="240"/>
      <c r="C125" s="240"/>
      <c r="D125" s="240"/>
    </row>
    <row r="126" spans="2:4" x14ac:dyDescent="0.25">
      <c r="B126" s="240"/>
      <c r="C126" s="240"/>
      <c r="D126" s="240"/>
    </row>
    <row r="127" spans="2:4" x14ac:dyDescent="0.25">
      <c r="B127" s="240"/>
      <c r="C127" s="240"/>
      <c r="D127" s="240"/>
    </row>
    <row r="128" spans="2:4" x14ac:dyDescent="0.25">
      <c r="B128" s="240"/>
      <c r="C128" s="240"/>
      <c r="D128" s="240"/>
    </row>
    <row r="129" spans="2:4" x14ac:dyDescent="0.25">
      <c r="B129" s="240"/>
      <c r="C129" s="240"/>
      <c r="D129" s="240"/>
    </row>
    <row r="130" spans="2:4" x14ac:dyDescent="0.25">
      <c r="B130" s="240"/>
      <c r="C130" s="240"/>
      <c r="D130" s="240"/>
    </row>
    <row r="131" spans="2:4" x14ac:dyDescent="0.25">
      <c r="B131" s="240"/>
      <c r="C131" s="240"/>
      <c r="D131" s="240"/>
    </row>
    <row r="132" spans="2:4" x14ac:dyDescent="0.25">
      <c r="B132" s="240"/>
      <c r="C132" s="240"/>
      <c r="D132" s="240"/>
    </row>
    <row r="133" spans="2:4" x14ac:dyDescent="0.25">
      <c r="B133" s="240"/>
      <c r="C133" s="240"/>
      <c r="D133" s="240"/>
    </row>
    <row r="134" spans="2:4" x14ac:dyDescent="0.25">
      <c r="B134" s="240"/>
      <c r="C134" s="240"/>
      <c r="D134" s="240"/>
    </row>
    <row r="135" spans="2:4" x14ac:dyDescent="0.25">
      <c r="B135" s="240"/>
      <c r="C135" s="240"/>
      <c r="D135" s="240"/>
    </row>
    <row r="136" spans="2:4" x14ac:dyDescent="0.25">
      <c r="B136" s="240"/>
      <c r="C136" s="240"/>
      <c r="D136" s="24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6</vt:i4>
      </vt:variant>
    </vt:vector>
  </HeadingPairs>
  <TitlesOfParts>
    <vt:vector size="28" baseType="lpstr">
      <vt:lpstr>Cover page </vt:lpstr>
      <vt:lpstr>NAV Statement 9M22</vt:lpstr>
      <vt:lpstr>NAV Statement 3Q22</vt:lpstr>
      <vt:lpstr>Portfolio Overview</vt:lpstr>
      <vt:lpstr>Value Creation 9M22</vt:lpstr>
      <vt:lpstr>Value Creation 3Q22</vt:lpstr>
      <vt:lpstr>Management P&amp;L</vt:lpstr>
      <vt:lpstr>Net Capital Commitments</vt:lpstr>
      <vt:lpstr>Retail (Pharmacy)</vt:lpstr>
      <vt:lpstr>Hospitals</vt:lpstr>
      <vt:lpstr>P&amp;C Insurance</vt:lpstr>
      <vt:lpstr>Medical Insurance</vt:lpstr>
      <vt:lpstr>Renewable Energy (GEL)</vt:lpstr>
      <vt:lpstr>Renewable Energy (US$)</vt:lpstr>
      <vt:lpstr>Education</vt:lpstr>
      <vt:lpstr>Clinics &amp; Diagnostics</vt:lpstr>
      <vt:lpstr>Auto Service</vt:lpstr>
      <vt:lpstr>Wine</vt:lpstr>
      <vt:lpstr>Beer</vt:lpstr>
      <vt:lpstr>Distribution</vt:lpstr>
      <vt:lpstr>Housing development</vt:lpstr>
      <vt:lpstr>Hospitality</vt:lpstr>
      <vt:lpstr>'Net Capital Commitments'!_ftn1</vt:lpstr>
      <vt:lpstr>'NAV Statement 3Q22'!_ftnref1</vt:lpstr>
      <vt:lpstr>'NAV Statement 9M22'!_ftnref1</vt:lpstr>
      <vt:lpstr>'Portfolio Overview'!_ftnref1</vt:lpstr>
      <vt:lpstr>'Value Creation 3Q22'!_ftnref1</vt:lpstr>
      <vt:lpstr>'Value Creation 9M22'!_ftnref1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Elene Todria</dc:creator>
  <cp:lastModifiedBy>Ruso Arsenashvili</cp:lastModifiedBy>
  <cp:lastPrinted>2022-08-11T07:54:38Z</cp:lastPrinted>
  <dcterms:created xsi:type="dcterms:W3CDTF">2018-08-17T07:59:35Z</dcterms:created>
  <dcterms:modified xsi:type="dcterms:W3CDTF">2022-11-08T16:19:31Z</dcterms:modified>
</cp:coreProperties>
</file>